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3_10_31 - SO 01 Bunkov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'2023_10_31 - SO 01 Bunkov...'!$C$127:$K$504</definedName>
    <definedName name="_xlnm.Print_Area" localSheetId="1">'2023_10_31 - SO 01 Bunkov...'!$C$4:$J$76,'2023_10_31 - SO 01 Bunkov...'!$C$82:$J$111,'2023_10_31 - SO 01 Bunkov...'!$C$117:$K$504</definedName>
    <definedName name="_xlnm.Print_Titles" localSheetId="1">'2023_10_31 - SO 01 Bunkov...'!$127:$127</definedName>
  </definedNames>
  <calcPr/>
</workbook>
</file>

<file path=xl/calcChain.xml><?xml version="1.0" encoding="utf-8"?>
<calcChain xmlns="http://schemas.openxmlformats.org/spreadsheetml/2006/main">
  <c i="2" l="1" r="P168"/>
  <c r="J35"/>
  <c r="J34"/>
  <c i="1" r="AY95"/>
  <c i="2" r="J33"/>
  <c i="1" r="AX95"/>
  <c i="2" r="BI503"/>
  <c r="BH503"/>
  <c r="BG503"/>
  <c r="BF503"/>
  <c r="T503"/>
  <c r="R503"/>
  <c r="P503"/>
  <c r="BI501"/>
  <c r="BH501"/>
  <c r="BG501"/>
  <c r="BF501"/>
  <c r="T501"/>
  <c r="R501"/>
  <c r="P501"/>
  <c r="BI500"/>
  <c r="BH500"/>
  <c r="BG500"/>
  <c r="BF500"/>
  <c r="T500"/>
  <c r="R500"/>
  <c r="P500"/>
  <c r="BI498"/>
  <c r="BH498"/>
  <c r="BG498"/>
  <c r="BF498"/>
  <c r="T498"/>
  <c r="R498"/>
  <c r="P498"/>
  <c r="BI496"/>
  <c r="BH496"/>
  <c r="BG496"/>
  <c r="BF496"/>
  <c r="T496"/>
  <c r="R496"/>
  <c r="P496"/>
  <c r="BI493"/>
  <c r="BH493"/>
  <c r="BG493"/>
  <c r="BF493"/>
  <c r="T493"/>
  <c r="R493"/>
  <c r="P493"/>
  <c r="BI491"/>
  <c r="BH491"/>
  <c r="BG491"/>
  <c r="BF491"/>
  <c r="T491"/>
  <c r="R491"/>
  <c r="P491"/>
  <c r="BI486"/>
  <c r="BH486"/>
  <c r="BG486"/>
  <c r="BF486"/>
  <c r="T486"/>
  <c r="R486"/>
  <c r="P486"/>
  <c r="BI485"/>
  <c r="BH485"/>
  <c r="BG485"/>
  <c r="BF485"/>
  <c r="T485"/>
  <c r="R485"/>
  <c r="P485"/>
  <c r="BI483"/>
  <c r="BH483"/>
  <c r="BG483"/>
  <c r="BF483"/>
  <c r="T483"/>
  <c r="T482"/>
  <c r="R483"/>
  <c r="R482"/>
  <c r="P483"/>
  <c r="P482"/>
  <c r="BI481"/>
  <c r="BH481"/>
  <c r="BG481"/>
  <c r="BF481"/>
  <c r="T481"/>
  <c r="R481"/>
  <c r="P481"/>
  <c r="BI480"/>
  <c r="BH480"/>
  <c r="BG480"/>
  <c r="BF480"/>
  <c r="T480"/>
  <c r="R480"/>
  <c r="P480"/>
  <c r="BI478"/>
  <c r="BH478"/>
  <c r="BG478"/>
  <c r="BF478"/>
  <c r="T478"/>
  <c r="R478"/>
  <c r="P478"/>
  <c r="BI472"/>
  <c r="BH472"/>
  <c r="BG472"/>
  <c r="BF472"/>
  <c r="T472"/>
  <c r="R472"/>
  <c r="P472"/>
  <c r="BI468"/>
  <c r="BH468"/>
  <c r="BG468"/>
  <c r="BF468"/>
  <c r="T468"/>
  <c r="R468"/>
  <c r="P468"/>
  <c r="BI466"/>
  <c r="BH466"/>
  <c r="BG466"/>
  <c r="BF466"/>
  <c r="T466"/>
  <c r="R466"/>
  <c r="P466"/>
  <c r="BI457"/>
  <c r="BH457"/>
  <c r="BG457"/>
  <c r="BF457"/>
  <c r="T457"/>
  <c r="R457"/>
  <c r="P457"/>
  <c r="BI451"/>
  <c r="BH451"/>
  <c r="BG451"/>
  <c r="BF451"/>
  <c r="T451"/>
  <c r="R451"/>
  <c r="P451"/>
  <c r="BI442"/>
  <c r="BH442"/>
  <c r="BG442"/>
  <c r="BF442"/>
  <c r="T442"/>
  <c r="R442"/>
  <c r="P442"/>
  <c r="BI440"/>
  <c r="BH440"/>
  <c r="BG440"/>
  <c r="BF440"/>
  <c r="T440"/>
  <c r="R440"/>
  <c r="P440"/>
  <c r="BI435"/>
  <c r="BH435"/>
  <c r="BG435"/>
  <c r="BF435"/>
  <c r="T435"/>
  <c r="R435"/>
  <c r="P435"/>
  <c r="BI429"/>
  <c r="BH429"/>
  <c r="BG429"/>
  <c r="BF429"/>
  <c r="T429"/>
  <c r="R429"/>
  <c r="P429"/>
  <c r="BI418"/>
  <c r="BH418"/>
  <c r="BG418"/>
  <c r="BF418"/>
  <c r="T418"/>
  <c r="R418"/>
  <c r="P418"/>
  <c r="BI405"/>
  <c r="BH405"/>
  <c r="BG405"/>
  <c r="BF405"/>
  <c r="T405"/>
  <c r="R405"/>
  <c r="P405"/>
  <c r="BI403"/>
  <c r="BH403"/>
  <c r="BG403"/>
  <c r="BF403"/>
  <c r="T403"/>
  <c r="R403"/>
  <c r="P403"/>
  <c r="BI397"/>
  <c r="BH397"/>
  <c r="BG397"/>
  <c r="BF397"/>
  <c r="T397"/>
  <c r="R397"/>
  <c r="P397"/>
  <c r="BI391"/>
  <c r="BH391"/>
  <c r="BG391"/>
  <c r="BF391"/>
  <c r="T391"/>
  <c r="R391"/>
  <c r="P391"/>
  <c r="BI385"/>
  <c r="BH385"/>
  <c r="BG385"/>
  <c r="BF385"/>
  <c r="T385"/>
  <c r="R385"/>
  <c r="P385"/>
  <c r="BI370"/>
  <c r="BH370"/>
  <c r="BG370"/>
  <c r="BF370"/>
  <c r="T370"/>
  <c r="R370"/>
  <c r="P370"/>
  <c r="BI364"/>
  <c r="BH364"/>
  <c r="BG364"/>
  <c r="BF364"/>
  <c r="T364"/>
  <c r="R364"/>
  <c r="P364"/>
  <c r="BI343"/>
  <c r="BH343"/>
  <c r="BG343"/>
  <c r="BF343"/>
  <c r="T343"/>
  <c r="R343"/>
  <c r="P343"/>
  <c r="BI341"/>
  <c r="BH341"/>
  <c r="BG341"/>
  <c r="BF341"/>
  <c r="T341"/>
  <c r="R341"/>
  <c r="P341"/>
  <c r="BI335"/>
  <c r="BH335"/>
  <c r="BG335"/>
  <c r="BF335"/>
  <c r="T335"/>
  <c r="R335"/>
  <c r="P335"/>
  <c r="BI331"/>
  <c r="BH331"/>
  <c r="BG331"/>
  <c r="BF331"/>
  <c r="T331"/>
  <c r="R331"/>
  <c r="P331"/>
  <c r="BI329"/>
  <c r="BH329"/>
  <c r="BG329"/>
  <c r="BF329"/>
  <c r="T329"/>
  <c r="R329"/>
  <c r="P329"/>
  <c r="BI325"/>
  <c r="BH325"/>
  <c r="BG325"/>
  <c r="BF325"/>
  <c r="T325"/>
  <c r="R325"/>
  <c r="P325"/>
  <c r="BI317"/>
  <c r="BH317"/>
  <c r="BG317"/>
  <c r="BF317"/>
  <c r="T317"/>
  <c r="R317"/>
  <c r="P317"/>
  <c r="BI312"/>
  <c r="BH312"/>
  <c r="BG312"/>
  <c r="BF312"/>
  <c r="T312"/>
  <c r="R312"/>
  <c r="P312"/>
  <c r="BI300"/>
  <c r="BH300"/>
  <c r="BG300"/>
  <c r="BF300"/>
  <c r="T300"/>
  <c r="R300"/>
  <c r="P300"/>
  <c r="BI291"/>
  <c r="BH291"/>
  <c r="BG291"/>
  <c r="BF291"/>
  <c r="T291"/>
  <c r="R291"/>
  <c r="P291"/>
  <c r="BI285"/>
  <c r="BH285"/>
  <c r="BG285"/>
  <c r="BF285"/>
  <c r="T285"/>
  <c r="R285"/>
  <c r="P285"/>
  <c r="BI279"/>
  <c r="BH279"/>
  <c r="BG279"/>
  <c r="BF279"/>
  <c r="T279"/>
  <c r="R279"/>
  <c r="P279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2"/>
  <c r="BH242"/>
  <c r="BG242"/>
  <c r="BF242"/>
  <c r="T242"/>
  <c r="R242"/>
  <c r="P242"/>
  <c r="BI240"/>
  <c r="BH240"/>
  <c r="BG240"/>
  <c r="BF240"/>
  <c r="T240"/>
  <c r="R240"/>
  <c r="P240"/>
  <c r="BI233"/>
  <c r="BH233"/>
  <c r="BG233"/>
  <c r="BF233"/>
  <c r="T233"/>
  <c r="R233"/>
  <c r="P233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199"/>
  <c r="BH199"/>
  <c r="BG199"/>
  <c r="BF199"/>
  <c r="T199"/>
  <c r="R199"/>
  <c r="P199"/>
  <c r="BI196"/>
  <c r="BH196"/>
  <c r="BG196"/>
  <c r="BF196"/>
  <c r="T196"/>
  <c r="T195"/>
  <c r="R196"/>
  <c r="R195"/>
  <c r="P196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0"/>
  <c r="BH180"/>
  <c r="BG180"/>
  <c r="BF180"/>
  <c r="T180"/>
  <c r="R180"/>
  <c r="P180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J124"/>
  <c r="F124"/>
  <c r="F122"/>
  <c r="E120"/>
  <c r="J89"/>
  <c r="F89"/>
  <c r="F87"/>
  <c r="E85"/>
  <c r="J22"/>
  <c r="E22"/>
  <c r="J125"/>
  <c r="J21"/>
  <c r="J16"/>
  <c r="E16"/>
  <c r="F125"/>
  <c r="J15"/>
  <c r="J10"/>
  <c r="J122"/>
  <c i="1" r="L90"/>
  <c r="AM90"/>
  <c r="AM89"/>
  <c r="L89"/>
  <c r="AM87"/>
  <c r="L87"/>
  <c r="L85"/>
  <c r="L84"/>
  <c i="2" r="BK503"/>
  <c r="BK501"/>
  <c r="BK500"/>
  <c r="J500"/>
  <c r="J498"/>
  <c r="J496"/>
  <c r="J493"/>
  <c r="J491"/>
  <c r="J486"/>
  <c r="J485"/>
  <c r="J483"/>
  <c r="J481"/>
  <c r="J480"/>
  <c r="BK478"/>
  <c r="J472"/>
  <c r="J468"/>
  <c r="J466"/>
  <c r="J457"/>
  <c r="J440"/>
  <c r="BK418"/>
  <c r="BK397"/>
  <c r="J385"/>
  <c r="BK343"/>
  <c r="J331"/>
  <c r="J317"/>
  <c r="J291"/>
  <c r="BK253"/>
  <c r="J248"/>
  <c r="J233"/>
  <c r="J228"/>
  <c r="J220"/>
  <c r="J213"/>
  <c r="BK208"/>
  <c r="J204"/>
  <c r="BK192"/>
  <c r="J189"/>
  <c r="J196"/>
  <c r="BK190"/>
  <c r="BK188"/>
  <c r="J32"/>
  <c r="F34"/>
  <c r="J451"/>
  <c r="BK440"/>
  <c r="J435"/>
  <c r="J418"/>
  <c r="J405"/>
  <c r="J397"/>
  <c r="BK385"/>
  <c r="BK364"/>
  <c r="J343"/>
  <c r="J335"/>
  <c r="J325"/>
  <c r="BK312"/>
  <c r="BK291"/>
  <c r="BK279"/>
  <c r="J252"/>
  <c r="J250"/>
  <c r="BK242"/>
  <c r="BK233"/>
  <c r="J230"/>
  <c r="BK226"/>
  <c r="J225"/>
  <c r="J219"/>
  <c r="BK215"/>
  <c r="BK212"/>
  <c r="J210"/>
  <c r="J206"/>
  <c r="BK196"/>
  <c r="J193"/>
  <c r="BK191"/>
  <c r="BK187"/>
  <c r="BK185"/>
  <c r="BK183"/>
  <c r="BK179"/>
  <c r="BK173"/>
  <c r="J172"/>
  <c r="J167"/>
  <c r="BK153"/>
  <c r="BK145"/>
  <c r="BK137"/>
  <c r="J134"/>
  <c r="J503"/>
  <c r="J501"/>
  <c r="BK498"/>
  <c r="BK496"/>
  <c r="BK493"/>
  <c r="BK491"/>
  <c r="BK486"/>
  <c r="BK485"/>
  <c r="BK483"/>
  <c r="BK481"/>
  <c r="BK480"/>
  <c r="J478"/>
  <c r="BK472"/>
  <c r="BK468"/>
  <c r="BK466"/>
  <c r="BK457"/>
  <c r="BK442"/>
  <c r="BK429"/>
  <c r="BK403"/>
  <c r="J391"/>
  <c r="BK335"/>
  <c r="J329"/>
  <c r="BK300"/>
  <c r="J253"/>
  <c r="BK248"/>
  <c r="J240"/>
  <c r="J229"/>
  <c r="BK223"/>
  <c r="J218"/>
  <c r="J212"/>
  <c r="J207"/>
  <c r="J194"/>
  <c r="BK186"/>
  <c r="J163"/>
  <c r="J145"/>
  <c r="J131"/>
  <c r="BK184"/>
  <c r="BK158"/>
  <c r="BK141"/>
  <c i="1" r="AS94"/>
  <c i="2" r="F32"/>
  <c r="BK451"/>
  <c r="J442"/>
  <c r="BK435"/>
  <c r="J429"/>
  <c r="BK405"/>
  <c r="BK391"/>
  <c r="BK370"/>
  <c r="J364"/>
  <c r="J341"/>
  <c r="BK331"/>
  <c r="BK325"/>
  <c r="BK317"/>
  <c r="J300"/>
  <c r="J285"/>
  <c r="BK252"/>
  <c r="J251"/>
  <c r="BK246"/>
  <c r="BK240"/>
  <c r="BK231"/>
  <c r="BK229"/>
  <c r="J226"/>
  <c r="J223"/>
  <c r="BK219"/>
  <c r="BK213"/>
  <c r="BK211"/>
  <c r="J208"/>
  <c r="BK206"/>
  <c r="BK199"/>
  <c r="BK194"/>
  <c r="J192"/>
  <c r="BK189"/>
  <c r="J187"/>
  <c r="J184"/>
  <c r="J180"/>
  <c r="J176"/>
  <c r="J169"/>
  <c r="J158"/>
  <c r="J141"/>
  <c r="BK131"/>
  <c r="F33"/>
  <c r="J279"/>
  <c r="BK250"/>
  <c r="J242"/>
  <c r="J231"/>
  <c r="BK228"/>
  <c r="BK220"/>
  <c r="J215"/>
  <c r="J211"/>
  <c r="BK207"/>
  <c r="J199"/>
  <c r="J191"/>
  <c r="J185"/>
  <c r="BK180"/>
  <c r="BK176"/>
  <c r="J173"/>
  <c r="BK169"/>
  <c r="BK163"/>
  <c r="J153"/>
  <c r="J148"/>
  <c r="J140"/>
  <c r="BK134"/>
  <c r="J403"/>
  <c r="J370"/>
  <c r="BK341"/>
  <c r="BK329"/>
  <c r="J312"/>
  <c r="BK285"/>
  <c r="BK251"/>
  <c r="J246"/>
  <c r="BK230"/>
  <c r="BK225"/>
  <c r="BK218"/>
  <c r="BK210"/>
  <c r="BK204"/>
  <c r="BK193"/>
  <c r="J190"/>
  <c r="J188"/>
  <c r="J186"/>
  <c r="J183"/>
  <c r="J179"/>
  <c r="BK172"/>
  <c r="BK167"/>
  <c r="BK148"/>
  <c r="BK140"/>
  <c r="J137"/>
  <c r="F35"/>
  <c l="1" r="P144"/>
  <c r="P182"/>
  <c r="R198"/>
  <c r="BK214"/>
  <c r="J214"/>
  <c r="J104"/>
  <c r="T214"/>
  <c r="P227"/>
  <c r="T227"/>
  <c r="BK490"/>
  <c r="J490"/>
  <c r="J109"/>
  <c r="P130"/>
  <c r="P129"/>
  <c r="R144"/>
  <c r="T168"/>
  <c r="R182"/>
  <c r="BK198"/>
  <c r="J198"/>
  <c r="J102"/>
  <c r="P198"/>
  <c r="BK209"/>
  <c r="J209"/>
  <c r="J103"/>
  <c r="P209"/>
  <c r="R209"/>
  <c r="P214"/>
  <c r="P484"/>
  <c r="R490"/>
  <c r="T130"/>
  <c r="BK182"/>
  <c r="J182"/>
  <c r="J99"/>
  <c r="T198"/>
  <c r="T209"/>
  <c r="R214"/>
  <c r="BK227"/>
  <c r="J227"/>
  <c r="J105"/>
  <c r="R227"/>
  <c r="BK495"/>
  <c r="J495"/>
  <c r="J110"/>
  <c r="BK130"/>
  <c r="J130"/>
  <c r="J96"/>
  <c r="BK168"/>
  <c r="J168"/>
  <c r="J98"/>
  <c r="T232"/>
  <c r="R484"/>
  <c r="T490"/>
  <c r="R130"/>
  <c r="T144"/>
  <c r="R168"/>
  <c r="T182"/>
  <c r="R232"/>
  <c r="BK484"/>
  <c r="J484"/>
  <c r="J108"/>
  <c r="T484"/>
  <c r="P490"/>
  <c r="P495"/>
  <c r="BK232"/>
  <c r="J232"/>
  <c r="J106"/>
  <c r="R495"/>
  <c r="BK144"/>
  <c r="J144"/>
  <c r="J97"/>
  <c r="P232"/>
  <c r="T495"/>
  <c r="BK195"/>
  <c r="J195"/>
  <c r="J100"/>
  <c r="BK482"/>
  <c r="J482"/>
  <c r="J107"/>
  <c i="1" r="AW95"/>
  <c r="BA95"/>
  <c i="2" r="J87"/>
  <c r="F90"/>
  <c r="J90"/>
  <c r="BE131"/>
  <c r="BE134"/>
  <c r="BE137"/>
  <c r="BE140"/>
  <c r="BE141"/>
  <c r="BE145"/>
  <c r="BE148"/>
  <c r="BE153"/>
  <c r="BE158"/>
  <c r="BE163"/>
  <c r="BE167"/>
  <c r="BE169"/>
  <c r="BE172"/>
  <c r="BE173"/>
  <c r="BE176"/>
  <c r="BE179"/>
  <c r="BE180"/>
  <c r="BE183"/>
  <c r="BE184"/>
  <c r="BE185"/>
  <c r="BE186"/>
  <c r="BE187"/>
  <c r="BE188"/>
  <c r="BE189"/>
  <c r="BE190"/>
  <c r="BE191"/>
  <c r="BE192"/>
  <c r="BE193"/>
  <c r="BE194"/>
  <c r="BE196"/>
  <c r="BE199"/>
  <c r="BE204"/>
  <c r="BE206"/>
  <c r="BE207"/>
  <c r="BE208"/>
  <c r="BE210"/>
  <c r="BE211"/>
  <c r="BE212"/>
  <c r="BE213"/>
  <c r="BE215"/>
  <c r="BE218"/>
  <c r="BE219"/>
  <c r="BE220"/>
  <c r="BE223"/>
  <c r="BE225"/>
  <c r="BE226"/>
  <c r="BE228"/>
  <c r="BE229"/>
  <c r="BE230"/>
  <c r="BE231"/>
  <c r="BE233"/>
  <c r="BE240"/>
  <c r="BE242"/>
  <c r="BE246"/>
  <c r="BE248"/>
  <c r="BE250"/>
  <c r="BE251"/>
  <c r="BE252"/>
  <c r="BE253"/>
  <c r="BE279"/>
  <c r="BE285"/>
  <c r="BE291"/>
  <c r="BE300"/>
  <c r="BE312"/>
  <c r="BE317"/>
  <c r="BE325"/>
  <c r="BE329"/>
  <c r="BE331"/>
  <c r="BE335"/>
  <c r="BE341"/>
  <c r="BE343"/>
  <c r="BE364"/>
  <c r="BE370"/>
  <c r="BE385"/>
  <c r="BE391"/>
  <c r="BE397"/>
  <c r="BE403"/>
  <c r="BE405"/>
  <c r="BE418"/>
  <c r="BE429"/>
  <c r="BE435"/>
  <c r="BE440"/>
  <c r="BE442"/>
  <c r="BE451"/>
  <c r="BE457"/>
  <c r="BE466"/>
  <c r="BE468"/>
  <c r="BE472"/>
  <c r="BE478"/>
  <c r="BE480"/>
  <c r="BE481"/>
  <c r="BE483"/>
  <c r="BE485"/>
  <c r="BE486"/>
  <c r="BE491"/>
  <c r="BE493"/>
  <c r="BE496"/>
  <c r="BE498"/>
  <c r="BE500"/>
  <c r="BE501"/>
  <c r="BE503"/>
  <c i="1" r="BB95"/>
  <c r="BC95"/>
  <c r="BD95"/>
  <c r="BA94"/>
  <c r="W30"/>
  <c r="BB94"/>
  <c r="W31"/>
  <c r="BC94"/>
  <c r="W32"/>
  <c r="BD94"/>
  <c r="W33"/>
  <c i="2" l="1" r="T129"/>
  <c r="P197"/>
  <c r="P128"/>
  <c i="1" r="AU95"/>
  <c i="2" r="R197"/>
  <c r="R129"/>
  <c r="R128"/>
  <c r="T197"/>
  <c r="BK197"/>
  <c r="J197"/>
  <c r="J101"/>
  <c r="BK129"/>
  <c r="J129"/>
  <c r="J95"/>
  <c r="J31"/>
  <c i="1" r="AV95"/>
  <c r="AT95"/>
  <c r="AW94"/>
  <c r="AK30"/>
  <c i="2" r="F31"/>
  <c i="1" r="AZ95"/>
  <c r="AZ94"/>
  <c r="W29"/>
  <c r="AY94"/>
  <c r="AX94"/>
  <c r="AU94"/>
  <c i="2" l="1" r="T128"/>
  <c r="BK128"/>
  <c r="J128"/>
  <c r="J28"/>
  <c i="1" r="AG95"/>
  <c r="AG94"/>
  <c r="AK26"/>
  <c r="AV94"/>
  <c r="AK29"/>
  <c r="AK35"/>
  <c i="2" l="1" r="J37"/>
  <c r="J94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<sst xmlns="http://schemas.openxmlformats.org/spreadsheetml/2006/main">
  <si>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</si>
  <si>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</si>
  <si>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</si>
  <si>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</si>
  <si>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</si>
  <si>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{10c647af-b504-43a7-b3ef-9c975fa33b30}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</si>
  <si>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</si>
  <si>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</si>
  <si>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</si>
  <si>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</si>
  <si>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</si>
  <si>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</si>
  <si>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</si>
  <si>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</si>
  <si>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2023_10_31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</si>
  <si>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</si>
  <si>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</si>
  <si>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SO 01 Bunkoviště</t>
  </si>
  <si>
    <t>KSO:</t>
  </si>
  <si>
    <t>CC-CZ:</t>
  </si>
  <si>
    <t>Místo:</t>
  </si>
  <si>
    <t>Brno</t>
  </si>
  <si>
    <t>Datum:</t>
  </si>
  <si>
    <t>28. 10. 2023</t>
  </si>
  <si>
    <t>Zadavatel:</t>
  </si>
  <si>
    <t>IČ:</t>
  </si>
  <si>
    <t>Fakultní nemocnice Brno - Buhunice</t>
  </si>
  <si>
    <t>DIČ:</t>
  </si>
  <si>
    <t>Uchazeč:</t>
  </si>
  <si>
    <t>Vyplň údaj</t>
  </si>
  <si>
    <t>Projektant:</t>
  </si>
  <si>
    <t>TIPRO projekt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</si>
  <si>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</si>
  <si>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</si>
  <si>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</si>
  <si>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</si>
  <si>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</si>
  <si>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</si>
  <si>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</si>
  <si>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</si>
  <si>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</si>
  <si>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</si>
  <si>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</si>
  <si>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</si>
  <si>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</si>
  <si>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</si>
  <si>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</si>
  <si>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</si>
  <si>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</si>
  <si>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</si>
  <si>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</si>
  <si>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</si>
  <si>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</si>
  <si>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</si>
  <si>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</si>
  <si>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</si>
  <si>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</si>
  <si>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</si>
  <si>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</si>
  <si>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</si>
  <si>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</si>
  <si>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</si>
  <si>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</si>
  <si>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</si>
  <si>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</si>
  <si>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</si>
  <si>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</si>
  <si>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</si>
  <si>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</si>
  <si>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</si>
  <si>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</si>
  <si>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</si>
  <si>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</si>
  <si>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</si>
  <si>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</si>
  <si>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</si>
  <si>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</si>
  <si>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</si>
  <si>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</si>
  <si>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</si>
  <si>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</si>
  <si>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</si>
  <si>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</si>
  <si>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</si>
  <si>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</si>
  <si>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</si>
  <si>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</si>
  <si>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</si>
  <si>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</si>
  <si>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</si>
  <si>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</si>
  <si>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</si>
  <si>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</si>
  <si>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</si>
  <si>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</si>
  <si>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</si>
  <si>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</si>
  <si>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</si>
  <si>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</si>
  <si>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</si>
  <si>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</si>
  <si>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</si>
  <si>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</si>
  <si>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</si>
  <si>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OST - Ostatní náklady</t>
  </si>
  <si>
    <t>0 -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</si>
  <si>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</si>
  <si>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</si>
  <si>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</si>
  <si>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</si>
  <si>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</si>
  <si>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</si>
  <si>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</si>
  <si>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</si>
  <si>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</si>
  <si>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</si>
  <si>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</si>
  <si>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</si>
  <si>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</si>
  <si>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</si>
  <si>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</si>
  <si>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</si>
  <si>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</si>
  <si>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</si>
  <si>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</si>
  <si>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311113142</t>
  </si>
  <si>
    <t>Nosná zeď tl přes 150 do 200 mm z hladkých tvárnic ztraceného bednění včetně výplně z betonu tř. 20/25</t>
  </si>
  <si>
    <t>m2</t>
  </si>
  <si>
    <t>CS ÚRS 2023 02</t>
  </si>
  <si>
    <t>4</t>
  </si>
  <si>
    <t>-1708866613</t>
  </si>
  <si>
    <t>VV</t>
  </si>
  <si>
    <t>protipožární stěna</t>
  </si>
  <si>
    <t>0,9*0,25</t>
  </si>
  <si>
    <t>311272031</t>
  </si>
  <si>
    <t>Zdivo z pórobetonových tvárnic hladkých přes P2 do P4 přes 450 do 600 kg/m3 na tenkovrstvou maltu tl 200 mm</t>
  </si>
  <si>
    <t>701740056</t>
  </si>
  <si>
    <t>0,9*(3,5-0,75)</t>
  </si>
  <si>
    <t>311273951</t>
  </si>
  <si>
    <t>Založeni pórobetonového zdiva na zakládací maltu tloušťky 200 mm</t>
  </si>
  <si>
    <t>m</t>
  </si>
  <si>
    <t>-416299769</t>
  </si>
  <si>
    <t>0,9</t>
  </si>
  <si>
    <t>312361821</t>
  </si>
  <si>
    <t>Výztuž výplňových zdí betonářskou ocelí 10 505</t>
  </si>
  <si>
    <t>t</t>
  </si>
  <si>
    <t>-1179398409</t>
  </si>
  <si>
    <t>5</t>
  </si>
  <si>
    <t>389381001</t>
  </si>
  <si>
    <t>Dobetonování prefabrikovaných konstrukcí</t>
  </si>
  <si>
    <t>m3</t>
  </si>
  <si>
    <t>-545548229</t>
  </si>
  <si>
    <t>drobné dobetonávky</t>
  </si>
  <si>
    <t>0,4</t>
  </si>
  <si>
    <t>Vodorovné konstrukce</t>
  </si>
  <si>
    <t>6</t>
  </si>
  <si>
    <t>417352111</t>
  </si>
  <si>
    <t>Ztracené bednění věnců z pórobetonových U-profilů do 500 kg/m3 pro zdivo tl 200 mm</t>
  </si>
  <si>
    <t>466447718</t>
  </si>
  <si>
    <t>2*0,9</t>
  </si>
  <si>
    <t>7</t>
  </si>
  <si>
    <t>430321515</t>
  </si>
  <si>
    <t>Schodišťová konstrukce a rampa ze ŽB tř. C 20/25</t>
  </si>
  <si>
    <t>1354837567</t>
  </si>
  <si>
    <t>vyrovnávací schody s podestou</t>
  </si>
  <si>
    <t>2*1*0,28</t>
  </si>
  <si>
    <t>2*1*0,37</t>
  </si>
  <si>
    <t>Součet</t>
  </si>
  <si>
    <t>8</t>
  </si>
  <si>
    <t>4303215-1</t>
  </si>
  <si>
    <t>Příplatek za kartáčování povrchu schodiště a podest</t>
  </si>
  <si>
    <t>-1755213063</t>
  </si>
  <si>
    <t>1*2</t>
  </si>
  <si>
    <t>9</t>
  </si>
  <si>
    <t>430362021</t>
  </si>
  <si>
    <t>Výztuž schodišťové konstrukce a rampy svařovanými sítěmi Kari</t>
  </si>
  <si>
    <t>-1393852888</t>
  </si>
  <si>
    <t>2*1*3,03*1,3*0,001</t>
  </si>
  <si>
    <t>10</t>
  </si>
  <si>
    <t>431351121</t>
  </si>
  <si>
    <t>Zřízení bednění podest schodišť a ramp přímočarých v do 4 m</t>
  </si>
  <si>
    <t>1498205453</t>
  </si>
  <si>
    <t>2*(1+2)*0,28</t>
  </si>
  <si>
    <t>2*(1+2)*0,37</t>
  </si>
  <si>
    <t>11</t>
  </si>
  <si>
    <t>431351122</t>
  </si>
  <si>
    <t>Odstranění bednění podest schodišť a ramp přímočarých v do 4 m</t>
  </si>
  <si>
    <t>1781760770</t>
  </si>
  <si>
    <t>Úpravy povrchů, podlahy a osazování výplní</t>
  </si>
  <si>
    <t>12</t>
  </si>
  <si>
    <t>631311234</t>
  </si>
  <si>
    <t>Mazanina tl přes 120 do 240 mm z betonu prostého se zvýšenými nároky na prostředí tř. C 25/30</t>
  </si>
  <si>
    <t>-635350252</t>
  </si>
  <si>
    <t>výkres D.1.1.06 - ocelová rampa s přístřeškem</t>
  </si>
  <si>
    <t>11,92*1,5*0,15</t>
  </si>
  <si>
    <t>13</t>
  </si>
  <si>
    <t>6313190R1</t>
  </si>
  <si>
    <t>Příplatek k mazanině tl přes 120 do 240 mm za kartáčovaný povrch</t>
  </si>
  <si>
    <t>684456946</t>
  </si>
  <si>
    <t>14</t>
  </si>
  <si>
    <t>631319175</t>
  </si>
  <si>
    <t>Příplatek k mazanině tl přes 120 do 240 mm za stržení povrchu spodní vrstvy před vložením výztuže</t>
  </si>
  <si>
    <t>803438999</t>
  </si>
  <si>
    <t>631362021</t>
  </si>
  <si>
    <t>Výztuž mazanin svařovanými sítěmi Kari</t>
  </si>
  <si>
    <t>-1006430156</t>
  </si>
  <si>
    <t>11,92*1,5*3,03*1,2*0,001</t>
  </si>
  <si>
    <t>16</t>
  </si>
  <si>
    <t>642945111</t>
  </si>
  <si>
    <t>Osazování protipožárních nebo protiplynových zárubní dveří jednokřídlových do 2,5 m2</t>
  </si>
  <si>
    <t>kus</t>
  </si>
  <si>
    <t>-1363818611</t>
  </si>
  <si>
    <t>17</t>
  </si>
  <si>
    <t>M</t>
  </si>
  <si>
    <t>553315R1</t>
  </si>
  <si>
    <t>zárubeň jednokřídlá atypická ocelová pro zdění s protipožární úpravou tl stěny 210-250mm rozměru 825/2125mm</t>
  </si>
  <si>
    <t>1442745728</t>
  </si>
  <si>
    <t>P</t>
  </si>
  <si>
    <t>Poznámka k položce:_x000d_
YZP s PP ochranou</t>
  </si>
  <si>
    <t>Ostatní konstrukce a práce, bourání</t>
  </si>
  <si>
    <t>18</t>
  </si>
  <si>
    <t>953943211</t>
  </si>
  <si>
    <t>Osazování hasicího přístroje</t>
  </si>
  <si>
    <t>-339951133</t>
  </si>
  <si>
    <t>19</t>
  </si>
  <si>
    <t>449321R1</t>
  </si>
  <si>
    <t>přístroj hasicí ruční práškový s hasící schopností 21A</t>
  </si>
  <si>
    <t>-130797722</t>
  </si>
  <si>
    <t>20</t>
  </si>
  <si>
    <t>953961113</t>
  </si>
  <si>
    <t>Kotvy chemickým tmelem M 12 hl 110 mm do betonu, ŽB nebo kamene s vyvrtáním otvoru</t>
  </si>
  <si>
    <t>-96406023</t>
  </si>
  <si>
    <t>953965122</t>
  </si>
  <si>
    <t>Kotevní šroub pro chemické kotvy M 12 dl 220 mm</t>
  </si>
  <si>
    <t>1319825928</t>
  </si>
  <si>
    <t>22</t>
  </si>
  <si>
    <t>953993311</t>
  </si>
  <si>
    <t>Osazení bezpečnostní, orientační nebo informační tabulky samolepicí</t>
  </si>
  <si>
    <t>-149391195</t>
  </si>
  <si>
    <t>23</t>
  </si>
  <si>
    <t>953-S001</t>
  </si>
  <si>
    <t>symbolika únikových východů v polepu</t>
  </si>
  <si>
    <t>381044232</t>
  </si>
  <si>
    <t>24</t>
  </si>
  <si>
    <t>953-S002</t>
  </si>
  <si>
    <t>symbolika směrovek a bezpečnostních zařízení v polepu</t>
  </si>
  <si>
    <t>-1009348567</t>
  </si>
  <si>
    <t>25</t>
  </si>
  <si>
    <t>953-S003</t>
  </si>
  <si>
    <t>symbolika hasicích zařízení, uzávěrů aj. v polepu</t>
  </si>
  <si>
    <t>1211051246</t>
  </si>
  <si>
    <t>26</t>
  </si>
  <si>
    <t>953993321</t>
  </si>
  <si>
    <t>Osazení bezpečnostní, orientační nebo informační tabulky přilepením</t>
  </si>
  <si>
    <t>24360224</t>
  </si>
  <si>
    <t>27</t>
  </si>
  <si>
    <t>953-P001</t>
  </si>
  <si>
    <t>symbolika únikových východů v plastu</t>
  </si>
  <si>
    <t>1350550885</t>
  </si>
  <si>
    <t>28</t>
  </si>
  <si>
    <t>953-P002</t>
  </si>
  <si>
    <t>symbolika směrovek a bezpečnostních zařízení v plastu</t>
  </si>
  <si>
    <t>-1053136510</t>
  </si>
  <si>
    <t>29</t>
  </si>
  <si>
    <t>953-P003</t>
  </si>
  <si>
    <t>symbolika hasicích zařízení, uzávěrů aj. v plastu</t>
  </si>
  <si>
    <t>801832525</t>
  </si>
  <si>
    <t>998</t>
  </si>
  <si>
    <t>Přesun hmot</t>
  </si>
  <si>
    <t>30</t>
  </si>
  <si>
    <t>998011001</t>
  </si>
  <si>
    <t>Přesun hmot pro budovy zděné v do 6 m</t>
  </si>
  <si>
    <t>-1863430631</t>
  </si>
  <si>
    <t>PSV</t>
  </si>
  <si>
    <t>Práce a dodávky PSV</t>
  </si>
  <si>
    <t>711</t>
  </si>
  <si>
    <t>Izolace proti vodě, vlhkosti a plynům</t>
  </si>
  <si>
    <t>31</t>
  </si>
  <si>
    <t>711131101</t>
  </si>
  <si>
    <t>Provedení izolace proti zemní vlhkosti pásy na sucho vodorovné AIP nebo tkaninou</t>
  </si>
  <si>
    <t>-1714521359</t>
  </si>
  <si>
    <t>2*1*1,3</t>
  </si>
  <si>
    <t>32</t>
  </si>
  <si>
    <t>62821109</t>
  </si>
  <si>
    <t>asfaltový pás separační s krycí vrstvou tl do 1,0mm, typu R</t>
  </si>
  <si>
    <t>1502956261</t>
  </si>
  <si>
    <t>5,2*1,3 'Přepočtené koeficientem množství</t>
  </si>
  <si>
    <t>33</t>
  </si>
  <si>
    <t>711199096</t>
  </si>
  <si>
    <t>Příplatek k izolacím proti zemní vlhkosti za plochu do 10 m2 pásy na sucho a AIP</t>
  </si>
  <si>
    <t>-1038137603</t>
  </si>
  <si>
    <t>34</t>
  </si>
  <si>
    <t>998711101</t>
  </si>
  <si>
    <t>Přesun hmot tonážní pro izolace proti vodě, vlhkosti a plynům v objektech v do 6 m</t>
  </si>
  <si>
    <t>1738055347</t>
  </si>
  <si>
    <t>35</t>
  </si>
  <si>
    <t>998711181</t>
  </si>
  <si>
    <t>Příplatek k přesunu hmot tonážní 711 prováděný bez použití mechanizace</t>
  </si>
  <si>
    <t>-378415687</t>
  </si>
  <si>
    <t>751</t>
  </si>
  <si>
    <t>Vzduchotechnika</t>
  </si>
  <si>
    <t>36</t>
  </si>
  <si>
    <t>751616022</t>
  </si>
  <si>
    <t>Montáž dveřní vzduchové clony na stěnu do výšky přes 1,5 do 3 m délky clony do 1,5 m s elektrickým ohřevem</t>
  </si>
  <si>
    <t>1498854613</t>
  </si>
  <si>
    <t>37</t>
  </si>
  <si>
    <t>429540R1</t>
  </si>
  <si>
    <t>clona vzduchová elektrický ohřívač 12,6 kW dálkové bezdrátové ovládání bílá dl 2 m</t>
  </si>
  <si>
    <t>-1857094747</t>
  </si>
  <si>
    <t>38</t>
  </si>
  <si>
    <t>998751101</t>
  </si>
  <si>
    <t>Přesun hmot tonážní pro vzduchotechniku v objektech výšky do 12 m</t>
  </si>
  <si>
    <t>-1445766139</t>
  </si>
  <si>
    <t>39</t>
  </si>
  <si>
    <t>998751181</t>
  </si>
  <si>
    <t>Příplatek k přesunu hmot tonážní 751 prováděný bez použití mechanizace pro jakoukoliv výšku objektu</t>
  </si>
  <si>
    <t>1703568264</t>
  </si>
  <si>
    <t>763</t>
  </si>
  <si>
    <t>Konstrukce suché výstavby</t>
  </si>
  <si>
    <t>40</t>
  </si>
  <si>
    <t>763111411</t>
  </si>
  <si>
    <t>SDK příčka tl 100 mm profil CW+UW 50 desky 2xA 12,5 s izolací EI 60 Rw do 51 dB</t>
  </si>
  <si>
    <t>2827730</t>
  </si>
  <si>
    <t>Vnitřní místnost pro RACK – SDK - u místnosti 01.111</t>
  </si>
  <si>
    <t>(1,9+1,35)*2,54</t>
  </si>
  <si>
    <t>41</t>
  </si>
  <si>
    <t>763111717</t>
  </si>
  <si>
    <t>SDK příčka základní penetrační nátěr (oboustranně)</t>
  </si>
  <si>
    <t>-1804247994</t>
  </si>
  <si>
    <t>42</t>
  </si>
  <si>
    <t>763111722</t>
  </si>
  <si>
    <t>SDK příčka pozinkovaný úhelník k ochraně rohů</t>
  </si>
  <si>
    <t>-1940223057</t>
  </si>
  <si>
    <t>43</t>
  </si>
  <si>
    <t>763181311</t>
  </si>
  <si>
    <t>Montáž jednokřídlové kovové zárubně do SDK příčky</t>
  </si>
  <si>
    <t>315284098</t>
  </si>
  <si>
    <t xml:space="preserve">Vnitřní místnost pro RACK – SDK -  u místnosti 01.111</t>
  </si>
  <si>
    <t>44</t>
  </si>
  <si>
    <t>55331590</t>
  </si>
  <si>
    <t>zárubeň jednokřídlá ocelová pro sádrokartonové příčky tl stěny 75-100mm rozměru 800/1970, 2100mm</t>
  </si>
  <si>
    <t>-215064289</t>
  </si>
  <si>
    <t>Poznámka k položce:_x000d_
S, SH, SP</t>
  </si>
  <si>
    <t>45</t>
  </si>
  <si>
    <t>998763301</t>
  </si>
  <si>
    <t>Přesun hmot tonážní pro sádrokartonové konstrukce v objektech v do 6 m</t>
  </si>
  <si>
    <t>-1030503765</t>
  </si>
  <si>
    <t>46</t>
  </si>
  <si>
    <t>998763381</t>
  </si>
  <si>
    <t>Příplatek k přesunu hmot tonážní 763 SDK prováděný bez použití mechanizace</t>
  </si>
  <si>
    <t>-1621545135</t>
  </si>
  <si>
    <t>766</t>
  </si>
  <si>
    <t>Konstrukce truhlářské</t>
  </si>
  <si>
    <t>47</t>
  </si>
  <si>
    <t>766660021</t>
  </si>
  <si>
    <t>Montáž dveřních křídel otvíravých jednokřídlových š do 0,8 m požárních do ocelové zárubně</t>
  </si>
  <si>
    <t>712984654</t>
  </si>
  <si>
    <t>48</t>
  </si>
  <si>
    <t>611600R1</t>
  </si>
  <si>
    <t>dveře jednokřídlé dřevěné plné 800x1970mm vč. kování a zámku</t>
  </si>
  <si>
    <t>-351531520</t>
  </si>
  <si>
    <t>49</t>
  </si>
  <si>
    <t>998766101</t>
  </si>
  <si>
    <t>Přesun hmot tonážní pro kce truhlářské v objektech v do 6 m</t>
  </si>
  <si>
    <t>-906652587</t>
  </si>
  <si>
    <t>50</t>
  </si>
  <si>
    <t>998766181</t>
  </si>
  <si>
    <t>Příplatek k přesunu hmot tonážní 766 prováděný bez použití mechanizace</t>
  </si>
  <si>
    <t>-1492494692</t>
  </si>
  <si>
    <t>767</t>
  </si>
  <si>
    <t>Konstrukce zámečnické</t>
  </si>
  <si>
    <t>51</t>
  </si>
  <si>
    <t>767391112</t>
  </si>
  <si>
    <t>Montáž krytiny z tvarovaných plechů šroubováním</t>
  </si>
  <si>
    <t>2053752126</t>
  </si>
  <si>
    <t>výkres D1.1.06 - ocelová rampa s přístřeškem</t>
  </si>
  <si>
    <t>poloha 28 - TRPL T35 tl. 0,8 mm</t>
  </si>
  <si>
    <t>poloha 29 - TRPL T35 tl. 0,8 mm</t>
  </si>
  <si>
    <t>25,5</t>
  </si>
  <si>
    <t>52</t>
  </si>
  <si>
    <t>15485111</t>
  </si>
  <si>
    <t>plech trapézový 35/207/1035 Pz tl 0,8mm</t>
  </si>
  <si>
    <t>-947305595</t>
  </si>
  <si>
    <t>74,5*1,133 'Přepočtené koeficientem množství</t>
  </si>
  <si>
    <t>53</t>
  </si>
  <si>
    <t>767590120</t>
  </si>
  <si>
    <t>Montáž podlahového roštu šroubovaného</t>
  </si>
  <si>
    <t>kg</t>
  </si>
  <si>
    <t>1951465785</t>
  </si>
  <si>
    <t>poloha 4 - SP 330 - 34/38</t>
  </si>
  <si>
    <t>105</t>
  </si>
  <si>
    <t>54</t>
  </si>
  <si>
    <t>130-0001</t>
  </si>
  <si>
    <t xml:space="preserve">podlahový rošt  SP 330-34/38</t>
  </si>
  <si>
    <t>1873564225</t>
  </si>
  <si>
    <t>3,68*1,15 'Přepočtené koeficientem množství</t>
  </si>
  <si>
    <t>55</t>
  </si>
  <si>
    <t>767590192</t>
  </si>
  <si>
    <t>Příplatek k montáži podlahového roštu za úpravu roštu ( krácení )</t>
  </si>
  <si>
    <t>-1113897717</t>
  </si>
  <si>
    <t>2,99+1,22</t>
  </si>
  <si>
    <t>56</t>
  </si>
  <si>
    <t>767646510</t>
  </si>
  <si>
    <t>Montáž dveří protipožárního uzávěru jednokřídlového</t>
  </si>
  <si>
    <t>-488289051</t>
  </si>
  <si>
    <t>57</t>
  </si>
  <si>
    <t>553411R1</t>
  </si>
  <si>
    <t>dveře jednokřídlé protipožární 825x2125 mm</t>
  </si>
  <si>
    <t>-1456152976</t>
  </si>
  <si>
    <t>58</t>
  </si>
  <si>
    <t>7675648R01</t>
  </si>
  <si>
    <t>Příplatek za zapravení detailů TI + rozšiřovací profily, zalištování</t>
  </si>
  <si>
    <t>soubor</t>
  </si>
  <si>
    <t>2051997097</t>
  </si>
  <si>
    <t>59</t>
  </si>
  <si>
    <t>767995111</t>
  </si>
  <si>
    <t>Montáž atypických zámečnických konstrukcí hm do 5 kg</t>
  </si>
  <si>
    <t>-40580509</t>
  </si>
  <si>
    <t>poloha 3 - P8</t>
  </si>
  <si>
    <t>3,925</t>
  </si>
  <si>
    <t>poloha 6 - P5</t>
  </si>
  <si>
    <t>7,5</t>
  </si>
  <si>
    <t>poloha 12 - P4</t>
  </si>
  <si>
    <t>poloha 13 - P8</t>
  </si>
  <si>
    <t>10,1</t>
  </si>
  <si>
    <t>poloha 22 - UPE 120</t>
  </si>
  <si>
    <t>poloha 24 - PL5</t>
  </si>
  <si>
    <t>1,6</t>
  </si>
  <si>
    <t>poloha 26 - tyč průměr 10 mm + napínák</t>
  </si>
  <si>
    <t>poloha 27 - tyč průměr 10 mm + napínák</t>
  </si>
  <si>
    <t>7,9</t>
  </si>
  <si>
    <t>poloha 30 - TR 50/4</t>
  </si>
  <si>
    <t>75</t>
  </si>
  <si>
    <t xml:space="preserve">trubka ocelová  jakost 11 353 TR 30x3,0mm</t>
  </si>
  <si>
    <t>zábradlí u dobetonovaného schodiště</t>
  </si>
  <si>
    <t>P8</t>
  </si>
  <si>
    <t>60</t>
  </si>
  <si>
    <t>13010930</t>
  </si>
  <si>
    <t>ocel profilová jakost S235JR (11 375) průřez UPE 120</t>
  </si>
  <si>
    <t>-2074013170</t>
  </si>
  <si>
    <t>Poznámka k položce:_x000d_
Hmotnost: 12,40 kg/m</t>
  </si>
  <si>
    <t>6*0,001</t>
  </si>
  <si>
    <t>0,006*1,1 'Přepočtené koeficientem množství</t>
  </si>
  <si>
    <t>61</t>
  </si>
  <si>
    <t>13611214</t>
  </si>
  <si>
    <t>plech ocelový hladký jakost S235JR tl 4mm tabule</t>
  </si>
  <si>
    <t>-1072250555</t>
  </si>
  <si>
    <t>Poznámka k položce:_x000d_
Hmotnost 31,4 kg/m2</t>
  </si>
  <si>
    <t>15*0,001</t>
  </si>
  <si>
    <t>0,015*1,1 'Přepočtené koeficientem množství</t>
  </si>
  <si>
    <t>62</t>
  </si>
  <si>
    <t>13611218</t>
  </si>
  <si>
    <t>plech ocelový hladký jakost S235JR tl 5mm tabule</t>
  </si>
  <si>
    <t>952603631</t>
  </si>
  <si>
    <t>Poznámka k položce:_x000d_
Hmotnost 39,25 kg/m2</t>
  </si>
  <si>
    <t>7,5*0,001</t>
  </si>
  <si>
    <t>1,6*0,001</t>
  </si>
  <si>
    <t>0,01*1,1 'Přepočtené koeficientem množství</t>
  </si>
  <si>
    <t>63</t>
  </si>
  <si>
    <t>13611221R</t>
  </si>
  <si>
    <t>plech ocelový hladký jakost S235JR tl 8mm tabule</t>
  </si>
  <si>
    <t>-1984190089</t>
  </si>
  <si>
    <t>Poznámka k položce:_x000d_
Hmotnost 47,1 kg/m2</t>
  </si>
  <si>
    <t>3,925*0,001</t>
  </si>
  <si>
    <t>10,1*0,001</t>
  </si>
  <si>
    <t>20*0,001</t>
  </si>
  <si>
    <t>0,034*1,1 'Přepočtené koeficientem množství</t>
  </si>
  <si>
    <t>64</t>
  </si>
  <si>
    <t>55283904</t>
  </si>
  <si>
    <t>trubka ocelová bezešvá hladká jakost 11 353 51x4,0mm</t>
  </si>
  <si>
    <t>597714141</t>
  </si>
  <si>
    <t>15*1,1</t>
  </si>
  <si>
    <t>16,5*1,1 'Přepočtené koeficientem množství</t>
  </si>
  <si>
    <t>65</t>
  </si>
  <si>
    <t>552-001</t>
  </si>
  <si>
    <t>tyč průměr 10 mm + napínák</t>
  </si>
  <si>
    <t>1604399592</t>
  </si>
  <si>
    <t>7,9*0,001</t>
  </si>
  <si>
    <t>0,016*1,1 'Přepočtené koeficientem množství</t>
  </si>
  <si>
    <t>66</t>
  </si>
  <si>
    <t>140150R1</t>
  </si>
  <si>
    <t>553525149</t>
  </si>
  <si>
    <t>TR30/3</t>
  </si>
  <si>
    <t>67</t>
  </si>
  <si>
    <t>130-Z-01</t>
  </si>
  <si>
    <t xml:space="preserve">příplatek za povrchovou úpravu žárové zinkování </t>
  </si>
  <si>
    <t>241845732</t>
  </si>
  <si>
    <t>194,525*1,1 'Přepočtené koeficientem množství</t>
  </si>
  <si>
    <t>68</t>
  </si>
  <si>
    <t>767995112</t>
  </si>
  <si>
    <t>Montáž atypických zámečnických konstrukcí hm přes 5 do 10 kg</t>
  </si>
  <si>
    <t>-1082086368</t>
  </si>
  <si>
    <t>poloha 25 - UPE 120</t>
  </si>
  <si>
    <t>7,3</t>
  </si>
  <si>
    <t>69</t>
  </si>
  <si>
    <t>608177934</t>
  </si>
  <si>
    <t>7,3*0,001</t>
  </si>
  <si>
    <t>0,007*1,1 'Přepočtené koeficientem množství</t>
  </si>
  <si>
    <t>70</t>
  </si>
  <si>
    <t>1218390433</t>
  </si>
  <si>
    <t>7,3*1,1 'Přepočtené koeficientem množství</t>
  </si>
  <si>
    <t>71</t>
  </si>
  <si>
    <t>767995114</t>
  </si>
  <si>
    <t>Montáž atypických zámečnických konstrukcí hm přes 20 do 50 kg</t>
  </si>
  <si>
    <t>1158815484</t>
  </si>
  <si>
    <t>poloha 1 - U140</t>
  </si>
  <si>
    <t>poloha 2 - L80/6</t>
  </si>
  <si>
    <t>poloha 5 - P4</t>
  </si>
  <si>
    <t>76</t>
  </si>
  <si>
    <t>poloha 8 - U140</t>
  </si>
  <si>
    <t>poloha 9 - U140</t>
  </si>
  <si>
    <t>poloha 10 - U140</t>
  </si>
  <si>
    <t>poloha 11 - U140</t>
  </si>
  <si>
    <t>23,6</t>
  </si>
  <si>
    <t>poloha 16 - HEA 140</t>
  </si>
  <si>
    <t>139</t>
  </si>
  <si>
    <t>poloha 21 - UPE 120</t>
  </si>
  <si>
    <t>72</t>
  </si>
  <si>
    <t>13010432</t>
  </si>
  <si>
    <t>úhelník ocelový rovnostranný jakost S235JR (11 375) 80x80x6mm</t>
  </si>
  <si>
    <t>1388275608</t>
  </si>
  <si>
    <t>Poznámka k položce:_x000d_
Hmotnost: 7,64 kg/m</t>
  </si>
  <si>
    <t>23*0,001</t>
  </si>
  <si>
    <t>0,023*1,1 'Přepočtené koeficientem množství</t>
  </si>
  <si>
    <t>73</t>
  </si>
  <si>
    <t>13010820</t>
  </si>
  <si>
    <t>ocel profilová jakost S235JR (11 375) průřez U (UPN) 140</t>
  </si>
  <si>
    <t>-741812409</t>
  </si>
  <si>
    <t>Poznámka k položce:_x000d_
Hmotnost: 16,00 kg/m</t>
  </si>
  <si>
    <t>49*0,001</t>
  </si>
  <si>
    <t>45*0,001</t>
  </si>
  <si>
    <t>46*0,001</t>
  </si>
  <si>
    <t>22*0,001</t>
  </si>
  <si>
    <t>23,6*0,001</t>
  </si>
  <si>
    <t>0,186*1,1 'Přepočtené koeficientem množství</t>
  </si>
  <si>
    <t>74</t>
  </si>
  <si>
    <t>1124463521</t>
  </si>
  <si>
    <t>43*0,001</t>
  </si>
  <si>
    <t>0,043*1,1 'Přepočtené koeficientem množství</t>
  </si>
  <si>
    <t>13010954</t>
  </si>
  <si>
    <t>ocel profilová jakost S235JR (11 375) průřez HEA 140</t>
  </si>
  <si>
    <t>1446889825</t>
  </si>
  <si>
    <t>Poznámka k položce:_x000d_
Hmotnost: 25,30 kg/m</t>
  </si>
  <si>
    <t>139*0,001</t>
  </si>
  <si>
    <t>0,139*1,1 'Přepočtené koeficientem množství</t>
  </si>
  <si>
    <t>1076210885</t>
  </si>
  <si>
    <t>76*0,001</t>
  </si>
  <si>
    <t>0,076*1,1 'Přepočtené koeficientem množství</t>
  </si>
  <si>
    <t>77</t>
  </si>
  <si>
    <t>-1266510600</t>
  </si>
  <si>
    <t>466,6*1,1 'Přepočtené koeficientem množství</t>
  </si>
  <si>
    <t>78</t>
  </si>
  <si>
    <t>767995115</t>
  </si>
  <si>
    <t>Montáž atypických zámečnických konstrukcí hm přes 50 do 100 kg</t>
  </si>
  <si>
    <t>1057825289</t>
  </si>
  <si>
    <t>poloha 17 - HEA 140</t>
  </si>
  <si>
    <t>255</t>
  </si>
  <si>
    <t>poloha 19 - UPE 120</t>
  </si>
  <si>
    <t>212</t>
  </si>
  <si>
    <t>poloha 20 - UPE 120</t>
  </si>
  <si>
    <t>216</t>
  </si>
  <si>
    <t>poloha 23- UPE 120</t>
  </si>
  <si>
    <t>142</t>
  </si>
  <si>
    <t>poloha 31 - TR 50/4</t>
  </si>
  <si>
    <t>79</t>
  </si>
  <si>
    <t>-1028022216</t>
  </si>
  <si>
    <t>212*0,001</t>
  </si>
  <si>
    <t>216*0,001</t>
  </si>
  <si>
    <t>142*0,001</t>
  </si>
  <si>
    <t>0,57*1,1 'Přepočtené koeficientem množství</t>
  </si>
  <si>
    <t>80</t>
  </si>
  <si>
    <t>-776555008</t>
  </si>
  <si>
    <t>255*0,001</t>
  </si>
  <si>
    <t>0,255*1,1 'Přepočtené koeficientem množství</t>
  </si>
  <si>
    <t>81</t>
  </si>
  <si>
    <t>-131495554</t>
  </si>
  <si>
    <t>4*14</t>
  </si>
  <si>
    <t>56*1,1 'Přepočtené koeficientem množství</t>
  </si>
  <si>
    <t>82</t>
  </si>
  <si>
    <t>99536652</t>
  </si>
  <si>
    <t>1080*1,1 'Přepočtené koeficientem množství</t>
  </si>
  <si>
    <t>83</t>
  </si>
  <si>
    <t>767995116</t>
  </si>
  <si>
    <t>Montáž atypických zámečnických konstrukcí hm přes 100 do 250 kg</t>
  </si>
  <si>
    <t>461218462</t>
  </si>
  <si>
    <t>poloha 7 - U140</t>
  </si>
  <si>
    <t>191</t>
  </si>
  <si>
    <t>poloha 14 - HEA 140</t>
  </si>
  <si>
    <t>304</t>
  </si>
  <si>
    <t>poloha 15 - HEA 140</t>
  </si>
  <si>
    <t>101</t>
  </si>
  <si>
    <t>84</t>
  </si>
  <si>
    <t>-657996397</t>
  </si>
  <si>
    <t>191*0,001</t>
  </si>
  <si>
    <t>0,191*1,1 'Přepočtené koeficientem množství</t>
  </si>
  <si>
    <t>85</t>
  </si>
  <si>
    <t>2137175630</t>
  </si>
  <si>
    <t>304*0,001</t>
  </si>
  <si>
    <t>101*0,001</t>
  </si>
  <si>
    <t>0,405*1,1 'Přepočtené koeficientem množství</t>
  </si>
  <si>
    <t>86</t>
  </si>
  <si>
    <t>-1975913144</t>
  </si>
  <si>
    <t>596*1,1 'Přepočtené koeficientem množství</t>
  </si>
  <si>
    <t>87</t>
  </si>
  <si>
    <t>767995117</t>
  </si>
  <si>
    <t>Montáž atypických zámečnických konstrukcí hm přes 250 do 500 kg</t>
  </si>
  <si>
    <t>1553847615</t>
  </si>
  <si>
    <t>poloha 18 - UPE 140</t>
  </si>
  <si>
    <t>1073</t>
  </si>
  <si>
    <t>88</t>
  </si>
  <si>
    <t>13010932</t>
  </si>
  <si>
    <t>ocel profilová jakost S235JR (11 375) průřez UPE 140</t>
  </si>
  <si>
    <t>190205687</t>
  </si>
  <si>
    <t>Poznámka k položce:_x000d_
Hmotnost: 14,80 kg/m</t>
  </si>
  <si>
    <t>1073*0,001</t>
  </si>
  <si>
    <t>1,073*1,1 'Přepočtené koeficientem množství</t>
  </si>
  <si>
    <t>89</t>
  </si>
  <si>
    <t>55484409</t>
  </si>
  <si>
    <t>1073*1,1 'Přepočtené koeficientem množství</t>
  </si>
  <si>
    <t>90</t>
  </si>
  <si>
    <t>998767101</t>
  </si>
  <si>
    <t>Přesun hmot tonážní pro zámečnické konstrukce v objektech v do 6 m</t>
  </si>
  <si>
    <t>768239444</t>
  </si>
  <si>
    <t>91</t>
  </si>
  <si>
    <t>998767181</t>
  </si>
  <si>
    <t>Příplatek k přesunu hmot tonážní 767 prováděný bez použití mechanizace</t>
  </si>
  <si>
    <t>1474768173</t>
  </si>
  <si>
    <t>783</t>
  </si>
  <si>
    <t>Dokončovací práce - nátěry</t>
  </si>
  <si>
    <t>92</t>
  </si>
  <si>
    <t>783-001</t>
  </si>
  <si>
    <t>Výstražný nátěr žlutočerný nátěr rampy a schodišť výkres D.1.1.03, D.1.1.06</t>
  </si>
  <si>
    <t>-2016611362</t>
  </si>
  <si>
    <t>784</t>
  </si>
  <si>
    <t>Dokončovací práce - malby a tapety</t>
  </si>
  <si>
    <t>93</t>
  </si>
  <si>
    <t>784181101</t>
  </si>
  <si>
    <t>Základní akrylátová jednonásobná bezbarvá penetrace podkladu v místnostech v do 3,80 m</t>
  </si>
  <si>
    <t>154214266</t>
  </si>
  <si>
    <t>94</t>
  </si>
  <si>
    <t>784211101</t>
  </si>
  <si>
    <t>Dvojnásobné bílé malby ze směsí za mokra výborně oděruvzdorných v místnostech v do 3,80 m</t>
  </si>
  <si>
    <t>-991919088</t>
  </si>
  <si>
    <t>(1,9+1,45)*2,54</t>
  </si>
  <si>
    <t>(1,8+1,35)*2,54</t>
  </si>
  <si>
    <t>OST</t>
  </si>
  <si>
    <t>Ostatní náklady</t>
  </si>
  <si>
    <t>95</t>
  </si>
  <si>
    <t>045203001</t>
  </si>
  <si>
    <t>Kompletační činnost</t>
  </si>
  <si>
    <t>1024</t>
  </si>
  <si>
    <t>1696882123</t>
  </si>
  <si>
    <t>Poznámka k položce:_x000d_
Náklad zhotovitele na řízení a koordinaci subdodavatelů_x000d_
V případě, že všechny práce budou prováděny vlastními pracovníky, lze tuto položku ocenit nulovou za podmínky, že tato skutečnost bude zapsána do poznámky položky.</t>
  </si>
  <si>
    <t>96</t>
  </si>
  <si>
    <t>090001002</t>
  </si>
  <si>
    <t>Ostatní náklady vyplývající ze znění SOD a VOP</t>
  </si>
  <si>
    <t>1939971952</t>
  </si>
  <si>
    <t>Poznámka k položce:_x000d_
Náklady související s plněním povinností zhotovitele požadované v SOD a VOP případně v jiných dokumentech, např.:_x000d_
- náklady na zřízení bankovních záruk_x000d_
- náklady spojené vypracováním technologických postupů_x000d_
- náklady na vypracování ohlášení změn a změnových listů_x000d_
- náklady spojené s předáním díla _x000d_
- Zpracování provozního řádu servisu a údržby střechy_x000d_
atd.</t>
  </si>
  <si>
    <t>Vedlejší rozpočtové náklady</t>
  </si>
  <si>
    <t>97</t>
  </si>
  <si>
    <t>030001001</t>
  </si>
  <si>
    <t>Náklady na zřízení zařízení staveniště v souladu s dokumentací ZOV</t>
  </si>
  <si>
    <t>-685927173</t>
  </si>
  <si>
    <t xml:space="preserve">Poznámka k položce:_x000d_
Náklady na dokumentaci ZS, příprava území pro ZS včetně odstranění materiálu a konstrukcí, vybudování odběrný míst, zřízení přípojek energií, vlastní vybudování objektů ZS a provizornich komunikací._x000d_
Součástí nákladů zařízení staveniště jsou stavební výtahy, jeřáby, případné další mechanizmi a stroje používané po dobu výstavby. Tyto náklady je nutno ocenit do této a navazujících položek zařízení staveniště. </t>
  </si>
  <si>
    <t>98</t>
  </si>
  <si>
    <t>030001002</t>
  </si>
  <si>
    <t>Náklady na provoz a údržbu zařízení staveniště</t>
  </si>
  <si>
    <t>1453572955</t>
  </si>
  <si>
    <t>Poznámka k položce:_x000d_
Náklady na vybavení objektů, náklady na energie, úklid, údržba, osvětlení, oplocení, opravy na objektech ZS, čištění ploch, zabezpečení staveniště</t>
  </si>
  <si>
    <t>99</t>
  </si>
  <si>
    <t>034403001</t>
  </si>
  <si>
    <t>Náklady na dopravní značení na staveništi a/nebo v okolí staveniště</t>
  </si>
  <si>
    <t>-1105147822</t>
  </si>
  <si>
    <t>100</t>
  </si>
  <si>
    <t>039001003</t>
  </si>
  <si>
    <t>Náklady na zrušení zařízení staveniště</t>
  </si>
  <si>
    <t>2008427782</t>
  </si>
  <si>
    <t>Poznámka k položce:_x000d_
odstranění objektu ZS včetně přípojek a jejich odvozu, uvedení pozemku do původního stavu včetně nákladů s tím spojených</t>
  </si>
  <si>
    <t>049103002</t>
  </si>
  <si>
    <t>Náklady vzniklé v souvislosti s realizací stavby</t>
  </si>
  <si>
    <t>-1995500567</t>
  </si>
  <si>
    <t xml:space="preserve">Poznámka k položce:_x000d_
Náklady vzniklé v průběhu stavebních prací vyplývající z povahy díla, a  požadavků v SOD a VOP_x000d_
_x000d_
Poznámka k položce:_x000d_
Jedná se zejména o náklady na zajištění:_x000d_
- čištění veřejných komunikací znečištěných v souvislosti s realizací stavby_x000d_
- zimní údržby komunikací přístupných veřejnosti v obvodu staveniště_x000d_
- ochrany díla,_x000d_
apod.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</si>
</sst>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2023_10_31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SO 01 Bunkoviště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Brno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28. 10. 2023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Fakultní nemocnice Brno - Buhunice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TIPRO projekt s.r.o.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75</v>
      </c>
      <c r="BT94" s="117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24.75" customHeight="1">
      <c r="A95" s="118" t="s">
        <v>79</v>
      </c>
      <c r="B95" s="119"/>
      <c r="C95" s="120"/>
      <c r="D95" s="121" t="s">
        <v>14</v>
      </c>
      <c r="E95" s="121"/>
      <c r="F95" s="121"/>
      <c r="G95" s="121"/>
      <c r="H95" s="121"/>
      <c r="I95" s="122"/>
      <c r="J95" s="121" t="s">
        <v>17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'2023_10_31 - SO 01 Bunkov...'!J28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80</v>
      </c>
      <c r="AR95" s="125"/>
      <c r="AS95" s="126">
        <v>0</v>
      </c>
      <c r="AT95" s="127">
        <f>ROUND(SUM(AV95:AW95),2)</f>
        <v>0</v>
      </c>
      <c r="AU95" s="128">
        <f>'2023_10_31 - SO 01 Bunkov...'!P128</f>
        <v>0</v>
      </c>
      <c r="AV95" s="127">
        <f>'2023_10_31 - SO 01 Bunkov...'!J31</f>
        <v>0</v>
      </c>
      <c r="AW95" s="127">
        <f>'2023_10_31 - SO 01 Bunkov...'!J32</f>
        <v>0</v>
      </c>
      <c r="AX95" s="127">
        <f>'2023_10_31 - SO 01 Bunkov...'!J33</f>
        <v>0</v>
      </c>
      <c r="AY95" s="127">
        <f>'2023_10_31 - SO 01 Bunkov...'!J34</f>
        <v>0</v>
      </c>
      <c r="AZ95" s="127">
        <f>'2023_10_31 - SO 01 Bunkov...'!F31</f>
        <v>0</v>
      </c>
      <c r="BA95" s="127">
        <f>'2023_10_31 - SO 01 Bunkov...'!F32</f>
        <v>0</v>
      </c>
      <c r="BB95" s="127">
        <f>'2023_10_31 - SO 01 Bunkov...'!F33</f>
        <v>0</v>
      </c>
      <c r="BC95" s="127">
        <f>'2023_10_31 - SO 01 Bunkov...'!F34</f>
        <v>0</v>
      </c>
      <c r="BD95" s="129">
        <f>'2023_10_31 - SO 01 Bunkov...'!F35</f>
        <v>0</v>
      </c>
      <c r="BE95" s="7"/>
      <c r="BT95" s="130" t="s">
        <v>81</v>
      </c>
      <c r="BU95" s="130" t="s">
        <v>82</v>
      </c>
      <c r="BV95" s="130" t="s">
        <v>77</v>
      </c>
      <c r="BW95" s="130" t="s">
        <v>5</v>
      </c>
      <c r="BX95" s="130" t="s">
        <v>78</v>
      </c>
      <c r="CL95" s="130" t="s">
        <v>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tvOWwXd8ctKjJWLQ0JvGgiU+O2L3eScfw+/gv80l4wQmu/Bqf+bIzJWjENB9vFeVf1w4TD6SuAP8ue2uSQ4JxA==" hashValue="eDKjjswzoQ+VPWhADWRunb81BG20WXU9Vxsu0hL36JtCMPBOarpilYf3RlVAPdSHni6Up68qIfzXrkW7gvXz0A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3_10_31 - SO 01 Bunko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83</v>
      </c>
    </row>
    <row r="4" s="1" customFormat="1" ht="24.96" customHeight="1">
      <c r="B4" s="20"/>
      <c r="D4" s="133" t="s">
        <v>84</v>
      </c>
      <c r="L4" s="20"/>
      <c r="M4" s="134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35" t="s">
        <v>16</v>
      </c>
      <c r="E6" s="38"/>
      <c r="F6" s="38"/>
      <c r="G6" s="38"/>
      <c r="H6" s="38"/>
      <c r="I6" s="38"/>
      <c r="J6" s="38"/>
      <c r="K6" s="38"/>
      <c r="L6" s="63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16.5" customHeight="1">
      <c r="A7" s="38"/>
      <c r="B7" s="44"/>
      <c r="C7" s="38"/>
      <c r="D7" s="38"/>
      <c r="E7" s="136" t="s">
        <v>17</v>
      </c>
      <c r="F7" s="38"/>
      <c r="G7" s="38"/>
      <c r="H7" s="38"/>
      <c r="I7" s="38"/>
      <c r="J7" s="38"/>
      <c r="K7" s="38"/>
      <c r="L7" s="63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35" t="s">
        <v>18</v>
      </c>
      <c r="E9" s="38"/>
      <c r="F9" s="137" t="s">
        <v>1</v>
      </c>
      <c r="G9" s="38"/>
      <c r="H9" s="38"/>
      <c r="I9" s="135" t="s">
        <v>19</v>
      </c>
      <c r="J9" s="137" t="s">
        <v>1</v>
      </c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35" t="s">
        <v>20</v>
      </c>
      <c r="E10" s="38"/>
      <c r="F10" s="137" t="s">
        <v>21</v>
      </c>
      <c r="G10" s="38"/>
      <c r="H10" s="38"/>
      <c r="I10" s="135" t="s">
        <v>22</v>
      </c>
      <c r="J10" s="138" t="str">
        <f>'Rekapitulace stavby'!AN8</f>
        <v>28. 10. 2023</v>
      </c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5" t="s">
        <v>24</v>
      </c>
      <c r="E12" s="38"/>
      <c r="F12" s="38"/>
      <c r="G12" s="38"/>
      <c r="H12" s="38"/>
      <c r="I12" s="135" t="s">
        <v>25</v>
      </c>
      <c r="J12" s="137" t="s">
        <v>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7" t="s">
        <v>26</v>
      </c>
      <c r="F13" s="38"/>
      <c r="G13" s="38"/>
      <c r="H13" s="38"/>
      <c r="I13" s="135" t="s">
        <v>27</v>
      </c>
      <c r="J13" s="137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35" t="s">
        <v>28</v>
      </c>
      <c r="E15" s="38"/>
      <c r="F15" s="38"/>
      <c r="G15" s="38"/>
      <c r="H15" s="38"/>
      <c r="I15" s="135" t="s">
        <v>25</v>
      </c>
      <c r="J15" s="33" t="str">
        <f>'Rekapitulace stavby'!AN13</f>
        <v>Vyplň údaj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7"/>
      <c r="G16" s="137"/>
      <c r="H16" s="137"/>
      <c r="I16" s="135" t="s">
        <v>27</v>
      </c>
      <c r="J16" s="33" t="str">
        <f>'Rekapitulace stavby'!AN14</f>
        <v>Vyplň údaj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35" t="s">
        <v>30</v>
      </c>
      <c r="E18" s="38"/>
      <c r="F18" s="38"/>
      <c r="G18" s="38"/>
      <c r="H18" s="38"/>
      <c r="I18" s="135" t="s">
        <v>25</v>
      </c>
      <c r="J18" s="137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7" t="s">
        <v>31</v>
      </c>
      <c r="F19" s="38"/>
      <c r="G19" s="38"/>
      <c r="H19" s="38"/>
      <c r="I19" s="135" t="s">
        <v>27</v>
      </c>
      <c r="J19" s="137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35" t="s">
        <v>33</v>
      </c>
      <c r="E21" s="38"/>
      <c r="F21" s="38"/>
      <c r="G21" s="38"/>
      <c r="H21" s="38"/>
      <c r="I21" s="135" t="s">
        <v>25</v>
      </c>
      <c r="J21" s="137" t="str">
        <f>IF('Rekapitulace stavby'!AN19="","",'Rekapitulace stavby'!AN19)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7" t="str">
        <f>IF('Rekapitulace stavby'!E20="","",'Rekapitulace stavby'!E20)</f>
        <v xml:space="preserve"> </v>
      </c>
      <c r="F22" s="38"/>
      <c r="G22" s="38"/>
      <c r="H22" s="38"/>
      <c r="I22" s="135" t="s">
        <v>27</v>
      </c>
      <c r="J22" s="137" t="str">
        <f>IF('Rekapitulace stavby'!AN20="","",'Rekapitulace stavby'!AN20)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35" t="s">
        <v>35</v>
      </c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16.5" customHeight="1">
      <c r="A25" s="139"/>
      <c r="B25" s="140"/>
      <c r="C25" s="139"/>
      <c r="D25" s="139"/>
      <c r="E25" s="141" t="s">
        <v>1</v>
      </c>
      <c r="F25" s="141"/>
      <c r="G25" s="141"/>
      <c r="H25" s="141"/>
      <c r="I25" s="139"/>
      <c r="J25" s="139"/>
      <c r="K25" s="139"/>
      <c r="L25" s="142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43"/>
      <c r="E27" s="143"/>
      <c r="F27" s="143"/>
      <c r="G27" s="143"/>
      <c r="H27" s="143"/>
      <c r="I27" s="143"/>
      <c r="J27" s="143"/>
      <c r="K27" s="143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44" t="s">
        <v>36</v>
      </c>
      <c r="E28" s="38"/>
      <c r="F28" s="38"/>
      <c r="G28" s="38"/>
      <c r="H28" s="38"/>
      <c r="I28" s="38"/>
      <c r="J28" s="145">
        <f>ROUND(J128, 2)</f>
        <v>0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46" t="s">
        <v>38</v>
      </c>
      <c r="G30" s="38"/>
      <c r="H30" s="38"/>
      <c r="I30" s="146" t="s">
        <v>37</v>
      </c>
      <c r="J30" s="146" t="s">
        <v>39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7" t="s">
        <v>40</v>
      </c>
      <c r="E31" s="135" t="s">
        <v>41</v>
      </c>
      <c r="F31" s="148">
        <f>ROUND((SUM(BE128:BE504)),  2)</f>
        <v>0</v>
      </c>
      <c r="G31" s="38"/>
      <c r="H31" s="38"/>
      <c r="I31" s="149">
        <v>0.20999999999999999</v>
      </c>
      <c r="J31" s="148">
        <f>ROUND(((SUM(BE128:BE504))*I31),  2)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35" t="s">
        <v>42</v>
      </c>
      <c r="F32" s="148">
        <f>ROUND((SUM(BF128:BF504)),  2)</f>
        <v>0</v>
      </c>
      <c r="G32" s="38"/>
      <c r="H32" s="38"/>
      <c r="I32" s="149">
        <v>0.14999999999999999</v>
      </c>
      <c r="J32" s="148">
        <f>ROUND(((SUM(BF128:BF504))*I32), 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35" t="s">
        <v>43</v>
      </c>
      <c r="F33" s="148">
        <f>ROUND((SUM(BG128:BG504)),  2)</f>
        <v>0</v>
      </c>
      <c r="G33" s="38"/>
      <c r="H33" s="38"/>
      <c r="I33" s="149">
        <v>0.20999999999999999</v>
      </c>
      <c r="J33" s="148">
        <f>0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5" t="s">
        <v>44</v>
      </c>
      <c r="F34" s="148">
        <f>ROUND((SUM(BH128:BH504)),  2)</f>
        <v>0</v>
      </c>
      <c r="G34" s="38"/>
      <c r="H34" s="38"/>
      <c r="I34" s="149">
        <v>0.14999999999999999</v>
      </c>
      <c r="J34" s="148">
        <f>0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5" t="s">
        <v>45</v>
      </c>
      <c r="F35" s="148">
        <f>ROUND((SUM(BI128:BI504)),  2)</f>
        <v>0</v>
      </c>
      <c r="G35" s="38"/>
      <c r="H35" s="38"/>
      <c r="I35" s="149">
        <v>0</v>
      </c>
      <c r="J35" s="148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50"/>
      <c r="D37" s="151" t="s">
        <v>46</v>
      </c>
      <c r="E37" s="152"/>
      <c r="F37" s="152"/>
      <c r="G37" s="153" t="s">
        <v>47</v>
      </c>
      <c r="H37" s="154" t="s">
        <v>48</v>
      </c>
      <c r="I37" s="152"/>
      <c r="J37" s="155">
        <f>SUM(J28:J35)</f>
        <v>0</v>
      </c>
      <c r="K37" s="156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7" t="s">
        <v>49</v>
      </c>
      <c r="E50" s="158"/>
      <c r="F50" s="158"/>
      <c r="G50" s="157" t="s">
        <v>50</v>
      </c>
      <c r="H50" s="158"/>
      <c r="I50" s="158"/>
      <c r="J50" s="158"/>
      <c r="K50" s="158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59" t="s">
        <v>51</v>
      </c>
      <c r="E61" s="160"/>
      <c r="F61" s="161" t="s">
        <v>52</v>
      </c>
      <c r="G61" s="159" t="s">
        <v>51</v>
      </c>
      <c r="H61" s="160"/>
      <c r="I61" s="160"/>
      <c r="J61" s="162" t="s">
        <v>52</v>
      </c>
      <c r="K61" s="160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7" t="s">
        <v>53</v>
      </c>
      <c r="E65" s="163"/>
      <c r="F65" s="163"/>
      <c r="G65" s="157" t="s">
        <v>54</v>
      </c>
      <c r="H65" s="163"/>
      <c r="I65" s="163"/>
      <c r="J65" s="163"/>
      <c r="K65" s="163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59" t="s">
        <v>51</v>
      </c>
      <c r="E76" s="160"/>
      <c r="F76" s="161" t="s">
        <v>52</v>
      </c>
      <c r="G76" s="159" t="s">
        <v>51</v>
      </c>
      <c r="H76" s="160"/>
      <c r="I76" s="160"/>
      <c r="J76" s="162" t="s">
        <v>52</v>
      </c>
      <c r="K76" s="160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76" t="str">
        <f>E7</f>
        <v>SO 01 Bunkoviště</v>
      </c>
      <c r="F85" s="40"/>
      <c r="G85" s="40"/>
      <c r="H85" s="4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20</v>
      </c>
      <c r="D87" s="40"/>
      <c r="E87" s="40"/>
      <c r="F87" s="27" t="str">
        <f>F10</f>
        <v>Brno</v>
      </c>
      <c r="G87" s="40"/>
      <c r="H87" s="40"/>
      <c r="I87" s="32" t="s">
        <v>22</v>
      </c>
      <c r="J87" s="79" t="str">
        <f>IF(J10="","",J10)</f>
        <v>28. 10. 2023</v>
      </c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24</v>
      </c>
      <c r="D89" s="40"/>
      <c r="E89" s="40"/>
      <c r="F89" s="27" t="str">
        <f>E13</f>
        <v>Fakultní nemocnice Brno - Buhunice</v>
      </c>
      <c r="G89" s="40"/>
      <c r="H89" s="40"/>
      <c r="I89" s="32" t="s">
        <v>30</v>
      </c>
      <c r="J89" s="36" t="str">
        <f>E19</f>
        <v>TIPRO projekt s.r.o.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28</v>
      </c>
      <c r="D90" s="40"/>
      <c r="E90" s="40"/>
      <c r="F90" s="27" t="str">
        <f>IF(E16="","",E16)</f>
        <v>Vyplň údaj</v>
      </c>
      <c r="G90" s="40"/>
      <c r="H90" s="40"/>
      <c r="I90" s="32" t="s">
        <v>33</v>
      </c>
      <c r="J90" s="36" t="str">
        <f>E22</f>
        <v xml:space="preserve"> 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9.28" customHeight="1">
      <c r="A92" s="38"/>
      <c r="B92" s="39"/>
      <c r="C92" s="168" t="s">
        <v>86</v>
      </c>
      <c r="D92" s="169"/>
      <c r="E92" s="169"/>
      <c r="F92" s="169"/>
      <c r="G92" s="169"/>
      <c r="H92" s="169"/>
      <c r="I92" s="169"/>
      <c r="J92" s="170" t="s">
        <v>87</v>
      </c>
      <c r="K92" s="169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2.8" customHeight="1">
      <c r="A94" s="38"/>
      <c r="B94" s="39"/>
      <c r="C94" s="171" t="s">
        <v>88</v>
      </c>
      <c r="D94" s="40"/>
      <c r="E94" s="40"/>
      <c r="F94" s="40"/>
      <c r="G94" s="40"/>
      <c r="H94" s="40"/>
      <c r="I94" s="40"/>
      <c r="J94" s="110">
        <f>J128</f>
        <v>0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U94" s="17" t="s">
        <v>89</v>
      </c>
    </row>
    <row r="95" s="9" customFormat="1" ht="24.96" customHeight="1">
      <c r="A95" s="9"/>
      <c r="B95" s="172"/>
      <c r="C95" s="173"/>
      <c r="D95" s="174" t="s">
        <v>90</v>
      </c>
      <c r="E95" s="175"/>
      <c r="F95" s="175"/>
      <c r="G95" s="175"/>
      <c r="H95" s="175"/>
      <c r="I95" s="175"/>
      <c r="J95" s="176">
        <f>J129</f>
        <v>0</v>
      </c>
      <c r="K95" s="173"/>
      <c r="L95" s="17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8"/>
      <c r="C96" s="179"/>
      <c r="D96" s="180" t="s">
        <v>91</v>
      </c>
      <c r="E96" s="181"/>
      <c r="F96" s="181"/>
      <c r="G96" s="181"/>
      <c r="H96" s="181"/>
      <c r="I96" s="181"/>
      <c r="J96" s="182">
        <f>J130</f>
        <v>0</v>
      </c>
      <c r="K96" s="179"/>
      <c r="L96" s="18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8"/>
      <c r="C97" s="179"/>
      <c r="D97" s="180" t="s">
        <v>92</v>
      </c>
      <c r="E97" s="181"/>
      <c r="F97" s="181"/>
      <c r="G97" s="181"/>
      <c r="H97" s="181"/>
      <c r="I97" s="181"/>
      <c r="J97" s="182">
        <f>J144</f>
        <v>0</v>
      </c>
      <c r="K97" s="179"/>
      <c r="L97" s="18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8"/>
      <c r="C98" s="179"/>
      <c r="D98" s="180" t="s">
        <v>93</v>
      </c>
      <c r="E98" s="181"/>
      <c r="F98" s="181"/>
      <c r="G98" s="181"/>
      <c r="H98" s="181"/>
      <c r="I98" s="181"/>
      <c r="J98" s="182">
        <f>J168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94</v>
      </c>
      <c r="E99" s="181"/>
      <c r="F99" s="181"/>
      <c r="G99" s="181"/>
      <c r="H99" s="181"/>
      <c r="I99" s="181"/>
      <c r="J99" s="182">
        <f>J182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95</v>
      </c>
      <c r="E100" s="181"/>
      <c r="F100" s="181"/>
      <c r="G100" s="181"/>
      <c r="H100" s="181"/>
      <c r="I100" s="181"/>
      <c r="J100" s="182">
        <f>J195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2"/>
      <c r="C101" s="173"/>
      <c r="D101" s="174" t="s">
        <v>96</v>
      </c>
      <c r="E101" s="175"/>
      <c r="F101" s="175"/>
      <c r="G101" s="175"/>
      <c r="H101" s="175"/>
      <c r="I101" s="175"/>
      <c r="J101" s="176">
        <f>J197</f>
        <v>0</v>
      </c>
      <c r="K101" s="173"/>
      <c r="L101" s="17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78"/>
      <c r="C102" s="179"/>
      <c r="D102" s="180" t="s">
        <v>97</v>
      </c>
      <c r="E102" s="181"/>
      <c r="F102" s="181"/>
      <c r="G102" s="181"/>
      <c r="H102" s="181"/>
      <c r="I102" s="181"/>
      <c r="J102" s="182">
        <f>J198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8"/>
      <c r="C103" s="179"/>
      <c r="D103" s="180" t="s">
        <v>98</v>
      </c>
      <c r="E103" s="181"/>
      <c r="F103" s="181"/>
      <c r="G103" s="181"/>
      <c r="H103" s="181"/>
      <c r="I103" s="181"/>
      <c r="J103" s="182">
        <f>J209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8"/>
      <c r="C104" s="179"/>
      <c r="D104" s="180" t="s">
        <v>99</v>
      </c>
      <c r="E104" s="181"/>
      <c r="F104" s="181"/>
      <c r="G104" s="181"/>
      <c r="H104" s="181"/>
      <c r="I104" s="181"/>
      <c r="J104" s="182">
        <f>J214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8"/>
      <c r="C105" s="179"/>
      <c r="D105" s="180" t="s">
        <v>100</v>
      </c>
      <c r="E105" s="181"/>
      <c r="F105" s="181"/>
      <c r="G105" s="181"/>
      <c r="H105" s="181"/>
      <c r="I105" s="181"/>
      <c r="J105" s="182">
        <f>J227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8"/>
      <c r="C106" s="179"/>
      <c r="D106" s="180" t="s">
        <v>101</v>
      </c>
      <c r="E106" s="181"/>
      <c r="F106" s="181"/>
      <c r="G106" s="181"/>
      <c r="H106" s="181"/>
      <c r="I106" s="181"/>
      <c r="J106" s="182">
        <f>J232</f>
        <v>0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8"/>
      <c r="C107" s="179"/>
      <c r="D107" s="180" t="s">
        <v>102</v>
      </c>
      <c r="E107" s="181"/>
      <c r="F107" s="181"/>
      <c r="G107" s="181"/>
      <c r="H107" s="181"/>
      <c r="I107" s="181"/>
      <c r="J107" s="182">
        <f>J482</f>
        <v>0</v>
      </c>
      <c r="K107" s="179"/>
      <c r="L107" s="18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8"/>
      <c r="C108" s="179"/>
      <c r="D108" s="180" t="s">
        <v>103</v>
      </c>
      <c r="E108" s="181"/>
      <c r="F108" s="181"/>
      <c r="G108" s="181"/>
      <c r="H108" s="181"/>
      <c r="I108" s="181"/>
      <c r="J108" s="182">
        <f>J484</f>
        <v>0</v>
      </c>
      <c r="K108" s="179"/>
      <c r="L108" s="18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72"/>
      <c r="C109" s="173"/>
      <c r="D109" s="174" t="s">
        <v>104</v>
      </c>
      <c r="E109" s="175"/>
      <c r="F109" s="175"/>
      <c r="G109" s="175"/>
      <c r="H109" s="175"/>
      <c r="I109" s="175"/>
      <c r="J109" s="176">
        <f>J490</f>
        <v>0</v>
      </c>
      <c r="K109" s="173"/>
      <c r="L109" s="177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72"/>
      <c r="C110" s="173"/>
      <c r="D110" s="174" t="s">
        <v>105</v>
      </c>
      <c r="E110" s="175"/>
      <c r="F110" s="175"/>
      <c r="G110" s="175"/>
      <c r="H110" s="175"/>
      <c r="I110" s="175"/>
      <c r="J110" s="176">
        <f>J495</f>
        <v>0</v>
      </c>
      <c r="K110" s="173"/>
      <c r="L110" s="177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8"/>
      <c r="C116" s="69"/>
      <c r="D116" s="69"/>
      <c r="E116" s="69"/>
      <c r="F116" s="69"/>
      <c r="G116" s="69"/>
      <c r="H116" s="69"/>
      <c r="I116" s="69"/>
      <c r="J116" s="69"/>
      <c r="K116" s="69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3" t="s">
        <v>106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16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E7</f>
        <v>SO 01 Bunkoviště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F10</f>
        <v>Brno</v>
      </c>
      <c r="G122" s="40"/>
      <c r="H122" s="40"/>
      <c r="I122" s="32" t="s">
        <v>22</v>
      </c>
      <c r="J122" s="79" t="str">
        <f>IF(J10="","",J10)</f>
        <v>28. 10. 2023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E13</f>
        <v>Fakultní nemocnice Brno - Buhunice</v>
      </c>
      <c r="G124" s="40"/>
      <c r="H124" s="40"/>
      <c r="I124" s="32" t="s">
        <v>30</v>
      </c>
      <c r="J124" s="36" t="str">
        <f>E19</f>
        <v>TIPRO projekt s.r.o.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28</v>
      </c>
      <c r="D125" s="40"/>
      <c r="E125" s="40"/>
      <c r="F125" s="27" t="str">
        <f>IF(E16="","",E16)</f>
        <v>Vyplň údaj</v>
      </c>
      <c r="G125" s="40"/>
      <c r="H125" s="40"/>
      <c r="I125" s="32" t="s">
        <v>33</v>
      </c>
      <c r="J125" s="36" t="str">
        <f>E22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184"/>
      <c r="B127" s="185"/>
      <c r="C127" s="186" t="s">
        <v>107</v>
      </c>
      <c r="D127" s="187" t="s">
        <v>61</v>
      </c>
      <c r="E127" s="187" t="s">
        <v>57</v>
      </c>
      <c r="F127" s="187" t="s">
        <v>58</v>
      </c>
      <c r="G127" s="187" t="s">
        <v>108</v>
      </c>
      <c r="H127" s="187" t="s">
        <v>109</v>
      </c>
      <c r="I127" s="187" t="s">
        <v>110</v>
      </c>
      <c r="J127" s="187" t="s">
        <v>87</v>
      </c>
      <c r="K127" s="188" t="s">
        <v>111</v>
      </c>
      <c r="L127" s="189"/>
      <c r="M127" s="100" t="s">
        <v>1</v>
      </c>
      <c r="N127" s="101" t="s">
        <v>40</v>
      </c>
      <c r="O127" s="101" t="s">
        <v>112</v>
      </c>
      <c r="P127" s="101" t="s">
        <v>113</v>
      </c>
      <c r="Q127" s="101" t="s">
        <v>114</v>
      </c>
      <c r="R127" s="101" t="s">
        <v>115</v>
      </c>
      <c r="S127" s="101" t="s">
        <v>116</v>
      </c>
      <c r="T127" s="102" t="s">
        <v>117</v>
      </c>
      <c r="U127" s="184"/>
      <c r="V127" s="184"/>
      <c r="W127" s="184"/>
      <c r="X127" s="184"/>
      <c r="Y127" s="184"/>
      <c r="Z127" s="184"/>
      <c r="AA127" s="184"/>
      <c r="AB127" s="184"/>
      <c r="AC127" s="184"/>
      <c r="AD127" s="184"/>
      <c r="AE127" s="184"/>
    </row>
    <row r="128" s="2" customFormat="1" ht="22.8" customHeight="1">
      <c r="A128" s="38"/>
      <c r="B128" s="39"/>
      <c r="C128" s="107" t="s">
        <v>118</v>
      </c>
      <c r="D128" s="40"/>
      <c r="E128" s="40"/>
      <c r="F128" s="40"/>
      <c r="G128" s="40"/>
      <c r="H128" s="40"/>
      <c r="I128" s="40"/>
      <c r="J128" s="190">
        <f>BK128</f>
        <v>0</v>
      </c>
      <c r="K128" s="40"/>
      <c r="L128" s="44"/>
      <c r="M128" s="103"/>
      <c r="N128" s="191"/>
      <c r="O128" s="104"/>
      <c r="P128" s="192">
        <f>P129+P197+P490+P495</f>
        <v>0</v>
      </c>
      <c r="Q128" s="104"/>
      <c r="R128" s="192">
        <f>R129+R197+R490+R495</f>
        <v>27.521343669999997</v>
      </c>
      <c r="S128" s="104"/>
      <c r="T128" s="193">
        <f>T129+T197+T490+T495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75</v>
      </c>
      <c r="AU128" s="17" t="s">
        <v>89</v>
      </c>
      <c r="BK128" s="194">
        <f>BK129+BK197+BK490+BK495</f>
        <v>0</v>
      </c>
    </row>
    <row r="129" s="12" customFormat="1" ht="25.92" customHeight="1">
      <c r="A129" s="12"/>
      <c r="B129" s="195"/>
      <c r="C129" s="196"/>
      <c r="D129" s="197" t="s">
        <v>75</v>
      </c>
      <c r="E129" s="198" t="s">
        <v>119</v>
      </c>
      <c r="F129" s="198" t="s">
        <v>120</v>
      </c>
      <c r="G129" s="196"/>
      <c r="H129" s="196"/>
      <c r="I129" s="199"/>
      <c r="J129" s="200">
        <f>BK129</f>
        <v>0</v>
      </c>
      <c r="K129" s="196"/>
      <c r="L129" s="201"/>
      <c r="M129" s="202"/>
      <c r="N129" s="203"/>
      <c r="O129" s="203"/>
      <c r="P129" s="204">
        <f>P130+P144+P168+P182+P195</f>
        <v>0</v>
      </c>
      <c r="Q129" s="203"/>
      <c r="R129" s="204">
        <f>R130+R144+R168+R182+R195</f>
        <v>22.231052119999998</v>
      </c>
      <c r="S129" s="203"/>
      <c r="T129" s="205">
        <f>T130+T144+T168+T182+T195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6" t="s">
        <v>81</v>
      </c>
      <c r="AT129" s="207" t="s">
        <v>75</v>
      </c>
      <c r="AU129" s="207" t="s">
        <v>76</v>
      </c>
      <c r="AY129" s="206" t="s">
        <v>121</v>
      </c>
      <c r="BK129" s="208">
        <f>BK130+BK144+BK168+BK182+BK195</f>
        <v>0</v>
      </c>
    </row>
    <row r="130" s="12" customFormat="1" ht="22.8" customHeight="1">
      <c r="A130" s="12"/>
      <c r="B130" s="195"/>
      <c r="C130" s="196"/>
      <c r="D130" s="197" t="s">
        <v>75</v>
      </c>
      <c r="E130" s="209" t="s">
        <v>122</v>
      </c>
      <c r="F130" s="209" t="s">
        <v>123</v>
      </c>
      <c r="G130" s="196"/>
      <c r="H130" s="196"/>
      <c r="I130" s="199"/>
      <c r="J130" s="210">
        <f>BK130</f>
        <v>0</v>
      </c>
      <c r="K130" s="196"/>
      <c r="L130" s="201"/>
      <c r="M130" s="202"/>
      <c r="N130" s="203"/>
      <c r="O130" s="203"/>
      <c r="P130" s="204">
        <f>SUM(P131:P143)</f>
        <v>0</v>
      </c>
      <c r="Q130" s="203"/>
      <c r="R130" s="204">
        <f>SUM(R131:R143)</f>
        <v>1.55533341</v>
      </c>
      <c r="S130" s="203"/>
      <c r="T130" s="205">
        <f>SUM(T131:T143)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6" t="s">
        <v>81</v>
      </c>
      <c r="AT130" s="207" t="s">
        <v>75</v>
      </c>
      <c r="AU130" s="207" t="s">
        <v>81</v>
      </c>
      <c r="AY130" s="206" t="s">
        <v>121</v>
      </c>
      <c r="BK130" s="208">
        <f>SUM(BK131:BK143)</f>
        <v>0</v>
      </c>
    </row>
    <row r="131" s="2" customFormat="1" ht="33" customHeight="1">
      <c r="A131" s="38"/>
      <c r="B131" s="39"/>
      <c r="C131" s="211" t="s">
        <v>81</v>
      </c>
      <c r="D131" s="211" t="s">
        <v>124</v>
      </c>
      <c r="E131" s="212" t="s">
        <v>125</v>
      </c>
      <c r="F131" s="213" t="s">
        <v>126</v>
      </c>
      <c r="G131" s="214" t="s">
        <v>127</v>
      </c>
      <c r="H131" s="215">
        <v>0.22500000000000001</v>
      </c>
      <c r="I131" s="216"/>
      <c r="J131" s="217">
        <f>ROUND(I131*H131,2)</f>
        <v>0</v>
      </c>
      <c r="K131" s="213" t="s">
        <v>128</v>
      </c>
      <c r="L131" s="44"/>
      <c r="M131" s="218" t="s">
        <v>1</v>
      </c>
      <c r="N131" s="219" t="s">
        <v>41</v>
      </c>
      <c r="O131" s="91"/>
      <c r="P131" s="220">
        <f>O131*H131</f>
        <v>0</v>
      </c>
      <c r="Q131" s="220">
        <v>0.49689</v>
      </c>
      <c r="R131" s="220">
        <f>Q131*H131</f>
        <v>0.11180025</v>
      </c>
      <c r="S131" s="220">
        <v>0</v>
      </c>
      <c r="T131" s="221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2" t="s">
        <v>129</v>
      </c>
      <c r="AT131" s="222" t="s">
        <v>124</v>
      </c>
      <c r="AU131" s="222" t="s">
        <v>83</v>
      </c>
      <c r="AY131" s="17" t="s">
        <v>121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7" t="s">
        <v>81</v>
      </c>
      <c r="BK131" s="223">
        <f>ROUND(I131*H131,2)</f>
        <v>0</v>
      </c>
      <c r="BL131" s="17" t="s">
        <v>129</v>
      </c>
      <c r="BM131" s="222" t="s">
        <v>130</v>
      </c>
    </row>
    <row r="132" s="13" customFormat="1">
      <c r="A132" s="13"/>
      <c r="B132" s="224"/>
      <c r="C132" s="225"/>
      <c r="D132" s="226" t="s">
        <v>131</v>
      </c>
      <c r="E132" s="227" t="s">
        <v>1</v>
      </c>
      <c r="F132" s="228" t="s">
        <v>132</v>
      </c>
      <c r="G132" s="225"/>
      <c r="H132" s="227" t="s">
        <v>1</v>
      </c>
      <c r="I132" s="229"/>
      <c r="J132" s="225"/>
      <c r="K132" s="225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131</v>
      </c>
      <c r="AU132" s="234" t="s">
        <v>83</v>
      </c>
      <c r="AV132" s="13" t="s">
        <v>81</v>
      </c>
      <c r="AW132" s="13" t="s">
        <v>32</v>
      </c>
      <c r="AX132" s="13" t="s">
        <v>76</v>
      </c>
      <c r="AY132" s="234" t="s">
        <v>121</v>
      </c>
    </row>
    <row r="133" s="14" customFormat="1">
      <c r="A133" s="14"/>
      <c r="B133" s="235"/>
      <c r="C133" s="236"/>
      <c r="D133" s="226" t="s">
        <v>131</v>
      </c>
      <c r="E133" s="237" t="s">
        <v>1</v>
      </c>
      <c r="F133" s="238" t="s">
        <v>133</v>
      </c>
      <c r="G133" s="236"/>
      <c r="H133" s="239">
        <v>0.22500000000000001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5" t="s">
        <v>131</v>
      </c>
      <c r="AU133" s="245" t="s">
        <v>83</v>
      </c>
      <c r="AV133" s="14" t="s">
        <v>83</v>
      </c>
      <c r="AW133" s="14" t="s">
        <v>32</v>
      </c>
      <c r="AX133" s="14" t="s">
        <v>81</v>
      </c>
      <c r="AY133" s="245" t="s">
        <v>121</v>
      </c>
    </row>
    <row r="134" s="2" customFormat="1" ht="37.8" customHeight="1">
      <c r="A134" s="38"/>
      <c r="B134" s="39"/>
      <c r="C134" s="211" t="s">
        <v>83</v>
      </c>
      <c r="D134" s="211" t="s">
        <v>124</v>
      </c>
      <c r="E134" s="212" t="s">
        <v>134</v>
      </c>
      <c r="F134" s="213" t="s">
        <v>135</v>
      </c>
      <c r="G134" s="214" t="s">
        <v>127</v>
      </c>
      <c r="H134" s="215">
        <v>2.4750000000000001</v>
      </c>
      <c r="I134" s="216"/>
      <c r="J134" s="217">
        <f>ROUND(I134*H134,2)</f>
        <v>0</v>
      </c>
      <c r="K134" s="213" t="s">
        <v>128</v>
      </c>
      <c r="L134" s="44"/>
      <c r="M134" s="218" t="s">
        <v>1</v>
      </c>
      <c r="N134" s="219" t="s">
        <v>41</v>
      </c>
      <c r="O134" s="91"/>
      <c r="P134" s="220">
        <f>O134*H134</f>
        <v>0</v>
      </c>
      <c r="Q134" s="220">
        <v>0.15273999999999999</v>
      </c>
      <c r="R134" s="220">
        <f>Q134*H134</f>
        <v>0.37803149999999996</v>
      </c>
      <c r="S134" s="220">
        <v>0</v>
      </c>
      <c r="T134" s="221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2" t="s">
        <v>129</v>
      </c>
      <c r="AT134" s="222" t="s">
        <v>124</v>
      </c>
      <c r="AU134" s="222" t="s">
        <v>83</v>
      </c>
      <c r="AY134" s="17" t="s">
        <v>121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7" t="s">
        <v>81</v>
      </c>
      <c r="BK134" s="223">
        <f>ROUND(I134*H134,2)</f>
        <v>0</v>
      </c>
      <c r="BL134" s="17" t="s">
        <v>129</v>
      </c>
      <c r="BM134" s="222" t="s">
        <v>136</v>
      </c>
    </row>
    <row r="135" s="13" customFormat="1">
      <c r="A135" s="13"/>
      <c r="B135" s="224"/>
      <c r="C135" s="225"/>
      <c r="D135" s="226" t="s">
        <v>131</v>
      </c>
      <c r="E135" s="227" t="s">
        <v>1</v>
      </c>
      <c r="F135" s="228" t="s">
        <v>132</v>
      </c>
      <c r="G135" s="225"/>
      <c r="H135" s="227" t="s">
        <v>1</v>
      </c>
      <c r="I135" s="229"/>
      <c r="J135" s="225"/>
      <c r="K135" s="225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131</v>
      </c>
      <c r="AU135" s="234" t="s">
        <v>83</v>
      </c>
      <c r="AV135" s="13" t="s">
        <v>81</v>
      </c>
      <c r="AW135" s="13" t="s">
        <v>32</v>
      </c>
      <c r="AX135" s="13" t="s">
        <v>76</v>
      </c>
      <c r="AY135" s="234" t="s">
        <v>121</v>
      </c>
    </row>
    <row r="136" s="14" customFormat="1">
      <c r="A136" s="14"/>
      <c r="B136" s="235"/>
      <c r="C136" s="236"/>
      <c r="D136" s="226" t="s">
        <v>131</v>
      </c>
      <c r="E136" s="237" t="s">
        <v>1</v>
      </c>
      <c r="F136" s="238" t="s">
        <v>137</v>
      </c>
      <c r="G136" s="236"/>
      <c r="H136" s="239">
        <v>2.4750000000000001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5" t="s">
        <v>131</v>
      </c>
      <c r="AU136" s="245" t="s">
        <v>83</v>
      </c>
      <c r="AV136" s="14" t="s">
        <v>83</v>
      </c>
      <c r="AW136" s="14" t="s">
        <v>32</v>
      </c>
      <c r="AX136" s="14" t="s">
        <v>81</v>
      </c>
      <c r="AY136" s="245" t="s">
        <v>121</v>
      </c>
    </row>
    <row r="137" s="2" customFormat="1" ht="24.15" customHeight="1">
      <c r="A137" s="38"/>
      <c r="B137" s="39"/>
      <c r="C137" s="211" t="s">
        <v>122</v>
      </c>
      <c r="D137" s="211" t="s">
        <v>124</v>
      </c>
      <c r="E137" s="212" t="s">
        <v>138</v>
      </c>
      <c r="F137" s="213" t="s">
        <v>139</v>
      </c>
      <c r="G137" s="214" t="s">
        <v>140</v>
      </c>
      <c r="H137" s="215">
        <v>0.90000000000000002</v>
      </c>
      <c r="I137" s="216"/>
      <c r="J137" s="217">
        <f>ROUND(I137*H137,2)</f>
        <v>0</v>
      </c>
      <c r="K137" s="213" t="s">
        <v>128</v>
      </c>
      <c r="L137" s="44"/>
      <c r="M137" s="218" t="s">
        <v>1</v>
      </c>
      <c r="N137" s="219" t="s">
        <v>41</v>
      </c>
      <c r="O137" s="91"/>
      <c r="P137" s="220">
        <f>O137*H137</f>
        <v>0</v>
      </c>
      <c r="Q137" s="220">
        <v>0.0049800000000000001</v>
      </c>
      <c r="R137" s="220">
        <f>Q137*H137</f>
        <v>0.0044819999999999999</v>
      </c>
      <c r="S137" s="220">
        <v>0</v>
      </c>
      <c r="T137" s="221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2" t="s">
        <v>129</v>
      </c>
      <c r="AT137" s="222" t="s">
        <v>124</v>
      </c>
      <c r="AU137" s="222" t="s">
        <v>83</v>
      </c>
      <c r="AY137" s="17" t="s">
        <v>121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7" t="s">
        <v>81</v>
      </c>
      <c r="BK137" s="223">
        <f>ROUND(I137*H137,2)</f>
        <v>0</v>
      </c>
      <c r="BL137" s="17" t="s">
        <v>129</v>
      </c>
      <c r="BM137" s="222" t="s">
        <v>141</v>
      </c>
    </row>
    <row r="138" s="13" customFormat="1">
      <c r="A138" s="13"/>
      <c r="B138" s="224"/>
      <c r="C138" s="225"/>
      <c r="D138" s="226" t="s">
        <v>131</v>
      </c>
      <c r="E138" s="227" t="s">
        <v>1</v>
      </c>
      <c r="F138" s="228" t="s">
        <v>132</v>
      </c>
      <c r="G138" s="225"/>
      <c r="H138" s="227" t="s">
        <v>1</v>
      </c>
      <c r="I138" s="229"/>
      <c r="J138" s="225"/>
      <c r="K138" s="225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131</v>
      </c>
      <c r="AU138" s="234" t="s">
        <v>83</v>
      </c>
      <c r="AV138" s="13" t="s">
        <v>81</v>
      </c>
      <c r="AW138" s="13" t="s">
        <v>32</v>
      </c>
      <c r="AX138" s="13" t="s">
        <v>76</v>
      </c>
      <c r="AY138" s="234" t="s">
        <v>121</v>
      </c>
    </row>
    <row r="139" s="14" customFormat="1">
      <c r="A139" s="14"/>
      <c r="B139" s="235"/>
      <c r="C139" s="236"/>
      <c r="D139" s="226" t="s">
        <v>131</v>
      </c>
      <c r="E139" s="237" t="s">
        <v>1</v>
      </c>
      <c r="F139" s="238" t="s">
        <v>142</v>
      </c>
      <c r="G139" s="236"/>
      <c r="H139" s="239">
        <v>0.90000000000000002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5" t="s">
        <v>131</v>
      </c>
      <c r="AU139" s="245" t="s">
        <v>83</v>
      </c>
      <c r="AV139" s="14" t="s">
        <v>83</v>
      </c>
      <c r="AW139" s="14" t="s">
        <v>32</v>
      </c>
      <c r="AX139" s="14" t="s">
        <v>81</v>
      </c>
      <c r="AY139" s="245" t="s">
        <v>121</v>
      </c>
    </row>
    <row r="140" s="2" customFormat="1" ht="16.5" customHeight="1">
      <c r="A140" s="38"/>
      <c r="B140" s="39"/>
      <c r="C140" s="211" t="s">
        <v>129</v>
      </c>
      <c r="D140" s="211" t="s">
        <v>124</v>
      </c>
      <c r="E140" s="212" t="s">
        <v>143</v>
      </c>
      <c r="F140" s="213" t="s">
        <v>144</v>
      </c>
      <c r="G140" s="214" t="s">
        <v>145</v>
      </c>
      <c r="H140" s="215">
        <v>0.0030000000000000001</v>
      </c>
      <c r="I140" s="216"/>
      <c r="J140" s="217">
        <f>ROUND(I140*H140,2)</f>
        <v>0</v>
      </c>
      <c r="K140" s="213" t="s">
        <v>128</v>
      </c>
      <c r="L140" s="44"/>
      <c r="M140" s="218" t="s">
        <v>1</v>
      </c>
      <c r="N140" s="219" t="s">
        <v>41</v>
      </c>
      <c r="O140" s="91"/>
      <c r="P140" s="220">
        <f>O140*H140</f>
        <v>0</v>
      </c>
      <c r="Q140" s="220">
        <v>1.04922</v>
      </c>
      <c r="R140" s="220">
        <f>Q140*H140</f>
        <v>0.00314766</v>
      </c>
      <c r="S140" s="220">
        <v>0</v>
      </c>
      <c r="T140" s="221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2" t="s">
        <v>129</v>
      </c>
      <c r="AT140" s="222" t="s">
        <v>124</v>
      </c>
      <c r="AU140" s="222" t="s">
        <v>83</v>
      </c>
      <c r="AY140" s="17" t="s">
        <v>121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7" t="s">
        <v>81</v>
      </c>
      <c r="BK140" s="223">
        <f>ROUND(I140*H140,2)</f>
        <v>0</v>
      </c>
      <c r="BL140" s="17" t="s">
        <v>129</v>
      </c>
      <c r="BM140" s="222" t="s">
        <v>146</v>
      </c>
    </row>
    <row r="141" s="2" customFormat="1" ht="16.5" customHeight="1">
      <c r="A141" s="38"/>
      <c r="B141" s="39"/>
      <c r="C141" s="211" t="s">
        <v>147</v>
      </c>
      <c r="D141" s="211" t="s">
        <v>124</v>
      </c>
      <c r="E141" s="212" t="s">
        <v>148</v>
      </c>
      <c r="F141" s="213" t="s">
        <v>149</v>
      </c>
      <c r="G141" s="214" t="s">
        <v>150</v>
      </c>
      <c r="H141" s="215">
        <v>0.40000000000000002</v>
      </c>
      <c r="I141" s="216"/>
      <c r="J141" s="217">
        <f>ROUND(I141*H141,2)</f>
        <v>0</v>
      </c>
      <c r="K141" s="213" t="s">
        <v>128</v>
      </c>
      <c r="L141" s="44"/>
      <c r="M141" s="218" t="s">
        <v>1</v>
      </c>
      <c r="N141" s="219" t="s">
        <v>41</v>
      </c>
      <c r="O141" s="91"/>
      <c r="P141" s="220">
        <f>O141*H141</f>
        <v>0</v>
      </c>
      <c r="Q141" s="220">
        <v>2.6446800000000001</v>
      </c>
      <c r="R141" s="220">
        <f>Q141*H141</f>
        <v>1.0578720000000002</v>
      </c>
      <c r="S141" s="220">
        <v>0</v>
      </c>
      <c r="T141" s="221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2" t="s">
        <v>129</v>
      </c>
      <c r="AT141" s="222" t="s">
        <v>124</v>
      </c>
      <c r="AU141" s="222" t="s">
        <v>83</v>
      </c>
      <c r="AY141" s="17" t="s">
        <v>121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7" t="s">
        <v>81</v>
      </c>
      <c r="BK141" s="223">
        <f>ROUND(I141*H141,2)</f>
        <v>0</v>
      </c>
      <c r="BL141" s="17" t="s">
        <v>129</v>
      </c>
      <c r="BM141" s="222" t="s">
        <v>151</v>
      </c>
    </row>
    <row r="142" s="13" customFormat="1">
      <c r="A142" s="13"/>
      <c r="B142" s="224"/>
      <c r="C142" s="225"/>
      <c r="D142" s="226" t="s">
        <v>131</v>
      </c>
      <c r="E142" s="227" t="s">
        <v>1</v>
      </c>
      <c r="F142" s="228" t="s">
        <v>152</v>
      </c>
      <c r="G142" s="225"/>
      <c r="H142" s="227" t="s">
        <v>1</v>
      </c>
      <c r="I142" s="229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131</v>
      </c>
      <c r="AU142" s="234" t="s">
        <v>83</v>
      </c>
      <c r="AV142" s="13" t="s">
        <v>81</v>
      </c>
      <c r="AW142" s="13" t="s">
        <v>32</v>
      </c>
      <c r="AX142" s="13" t="s">
        <v>76</v>
      </c>
      <c r="AY142" s="234" t="s">
        <v>121</v>
      </c>
    </row>
    <row r="143" s="14" customFormat="1">
      <c r="A143" s="14"/>
      <c r="B143" s="235"/>
      <c r="C143" s="236"/>
      <c r="D143" s="226" t="s">
        <v>131</v>
      </c>
      <c r="E143" s="237" t="s">
        <v>1</v>
      </c>
      <c r="F143" s="238" t="s">
        <v>153</v>
      </c>
      <c r="G143" s="236"/>
      <c r="H143" s="239">
        <v>0.40000000000000002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5" t="s">
        <v>131</v>
      </c>
      <c r="AU143" s="245" t="s">
        <v>83</v>
      </c>
      <c r="AV143" s="14" t="s">
        <v>83</v>
      </c>
      <c r="AW143" s="14" t="s">
        <v>32</v>
      </c>
      <c r="AX143" s="14" t="s">
        <v>81</v>
      </c>
      <c r="AY143" s="245" t="s">
        <v>121</v>
      </c>
    </row>
    <row r="144" s="12" customFormat="1" ht="22.8" customHeight="1">
      <c r="A144" s="12"/>
      <c r="B144" s="195"/>
      <c r="C144" s="196"/>
      <c r="D144" s="197" t="s">
        <v>75</v>
      </c>
      <c r="E144" s="209" t="s">
        <v>129</v>
      </c>
      <c r="F144" s="209" t="s">
        <v>154</v>
      </c>
      <c r="G144" s="196"/>
      <c r="H144" s="196"/>
      <c r="I144" s="199"/>
      <c r="J144" s="210">
        <f>BK144</f>
        <v>0</v>
      </c>
      <c r="K144" s="196"/>
      <c r="L144" s="201"/>
      <c r="M144" s="202"/>
      <c r="N144" s="203"/>
      <c r="O144" s="203"/>
      <c r="P144" s="204">
        <f>SUM(P145:P167)</f>
        <v>0</v>
      </c>
      <c r="Q144" s="203"/>
      <c r="R144" s="204">
        <f>SUM(R145:R167)</f>
        <v>13.36784332</v>
      </c>
      <c r="S144" s="203"/>
      <c r="T144" s="205">
        <f>SUM(T145:T167)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6" t="s">
        <v>81</v>
      </c>
      <c r="AT144" s="207" t="s">
        <v>75</v>
      </c>
      <c r="AU144" s="207" t="s">
        <v>81</v>
      </c>
      <c r="AY144" s="206" t="s">
        <v>121</v>
      </c>
      <c r="BK144" s="208">
        <f>SUM(BK145:BK167)</f>
        <v>0</v>
      </c>
    </row>
    <row r="145" s="2" customFormat="1" ht="24.15" customHeight="1">
      <c r="A145" s="38"/>
      <c r="B145" s="39"/>
      <c r="C145" s="211" t="s">
        <v>155</v>
      </c>
      <c r="D145" s="211" t="s">
        <v>124</v>
      </c>
      <c r="E145" s="212" t="s">
        <v>156</v>
      </c>
      <c r="F145" s="213" t="s">
        <v>157</v>
      </c>
      <c r="G145" s="214" t="s">
        <v>140</v>
      </c>
      <c r="H145" s="215">
        <v>1.8</v>
      </c>
      <c r="I145" s="216"/>
      <c r="J145" s="217">
        <f>ROUND(I145*H145,2)</f>
        <v>0</v>
      </c>
      <c r="K145" s="213" t="s">
        <v>128</v>
      </c>
      <c r="L145" s="44"/>
      <c r="M145" s="218" t="s">
        <v>1</v>
      </c>
      <c r="N145" s="219" t="s">
        <v>41</v>
      </c>
      <c r="O145" s="91"/>
      <c r="P145" s="220">
        <f>O145*H145</f>
        <v>0</v>
      </c>
      <c r="Q145" s="220">
        <v>0.022200000000000001</v>
      </c>
      <c r="R145" s="220">
        <f>Q145*H145</f>
        <v>0.039960000000000002</v>
      </c>
      <c r="S145" s="220">
        <v>0</v>
      </c>
      <c r="T145" s="221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2" t="s">
        <v>129</v>
      </c>
      <c r="AT145" s="222" t="s">
        <v>124</v>
      </c>
      <c r="AU145" s="222" t="s">
        <v>83</v>
      </c>
      <c r="AY145" s="17" t="s">
        <v>121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7" t="s">
        <v>81</v>
      </c>
      <c r="BK145" s="223">
        <f>ROUND(I145*H145,2)</f>
        <v>0</v>
      </c>
      <c r="BL145" s="17" t="s">
        <v>129</v>
      </c>
      <c r="BM145" s="222" t="s">
        <v>158</v>
      </c>
    </row>
    <row r="146" s="13" customFormat="1">
      <c r="A146" s="13"/>
      <c r="B146" s="224"/>
      <c r="C146" s="225"/>
      <c r="D146" s="226" t="s">
        <v>131</v>
      </c>
      <c r="E146" s="227" t="s">
        <v>1</v>
      </c>
      <c r="F146" s="228" t="s">
        <v>132</v>
      </c>
      <c r="G146" s="225"/>
      <c r="H146" s="227" t="s">
        <v>1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131</v>
      </c>
      <c r="AU146" s="234" t="s">
        <v>83</v>
      </c>
      <c r="AV146" s="13" t="s">
        <v>81</v>
      </c>
      <c r="AW146" s="13" t="s">
        <v>32</v>
      </c>
      <c r="AX146" s="13" t="s">
        <v>76</v>
      </c>
      <c r="AY146" s="234" t="s">
        <v>121</v>
      </c>
    </row>
    <row r="147" s="14" customFormat="1">
      <c r="A147" s="14"/>
      <c r="B147" s="235"/>
      <c r="C147" s="236"/>
      <c r="D147" s="226" t="s">
        <v>131</v>
      </c>
      <c r="E147" s="237" t="s">
        <v>1</v>
      </c>
      <c r="F147" s="238" t="s">
        <v>159</v>
      </c>
      <c r="G147" s="236"/>
      <c r="H147" s="239">
        <v>1.8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5" t="s">
        <v>131</v>
      </c>
      <c r="AU147" s="245" t="s">
        <v>83</v>
      </c>
      <c r="AV147" s="14" t="s">
        <v>83</v>
      </c>
      <c r="AW147" s="14" t="s">
        <v>32</v>
      </c>
      <c r="AX147" s="14" t="s">
        <v>81</v>
      </c>
      <c r="AY147" s="245" t="s">
        <v>121</v>
      </c>
    </row>
    <row r="148" s="2" customFormat="1" ht="21.75" customHeight="1">
      <c r="A148" s="38"/>
      <c r="B148" s="39"/>
      <c r="C148" s="211" t="s">
        <v>160</v>
      </c>
      <c r="D148" s="211" t="s">
        <v>124</v>
      </c>
      <c r="E148" s="212" t="s">
        <v>161</v>
      </c>
      <c r="F148" s="213" t="s">
        <v>162</v>
      </c>
      <c r="G148" s="214" t="s">
        <v>150</v>
      </c>
      <c r="H148" s="215">
        <v>1.3</v>
      </c>
      <c r="I148" s="216"/>
      <c r="J148" s="217">
        <f>ROUND(I148*H148,2)</f>
        <v>0</v>
      </c>
      <c r="K148" s="213" t="s">
        <v>128</v>
      </c>
      <c r="L148" s="44"/>
      <c r="M148" s="218" t="s">
        <v>1</v>
      </c>
      <c r="N148" s="219" t="s">
        <v>41</v>
      </c>
      <c r="O148" s="91"/>
      <c r="P148" s="220">
        <f>O148*H148</f>
        <v>0</v>
      </c>
      <c r="Q148" s="220">
        <v>2.5019499999999999</v>
      </c>
      <c r="R148" s="220">
        <f>Q148*H148</f>
        <v>3.252535</v>
      </c>
      <c r="S148" s="220">
        <v>0</v>
      </c>
      <c r="T148" s="221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2" t="s">
        <v>129</v>
      </c>
      <c r="AT148" s="222" t="s">
        <v>124</v>
      </c>
      <c r="AU148" s="222" t="s">
        <v>83</v>
      </c>
      <c r="AY148" s="17" t="s">
        <v>121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7" t="s">
        <v>81</v>
      </c>
      <c r="BK148" s="223">
        <f>ROUND(I148*H148,2)</f>
        <v>0</v>
      </c>
      <c r="BL148" s="17" t="s">
        <v>129</v>
      </c>
      <c r="BM148" s="222" t="s">
        <v>163</v>
      </c>
    </row>
    <row r="149" s="13" customFormat="1">
      <c r="A149" s="13"/>
      <c r="B149" s="224"/>
      <c r="C149" s="225"/>
      <c r="D149" s="226" t="s">
        <v>131</v>
      </c>
      <c r="E149" s="227" t="s">
        <v>1</v>
      </c>
      <c r="F149" s="228" t="s">
        <v>164</v>
      </c>
      <c r="G149" s="225"/>
      <c r="H149" s="227" t="s">
        <v>1</v>
      </c>
      <c r="I149" s="229"/>
      <c r="J149" s="225"/>
      <c r="K149" s="225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131</v>
      </c>
      <c r="AU149" s="234" t="s">
        <v>83</v>
      </c>
      <c r="AV149" s="13" t="s">
        <v>81</v>
      </c>
      <c r="AW149" s="13" t="s">
        <v>32</v>
      </c>
      <c r="AX149" s="13" t="s">
        <v>76</v>
      </c>
      <c r="AY149" s="234" t="s">
        <v>121</v>
      </c>
    </row>
    <row r="150" s="14" customFormat="1">
      <c r="A150" s="14"/>
      <c r="B150" s="235"/>
      <c r="C150" s="236"/>
      <c r="D150" s="226" t="s">
        <v>131</v>
      </c>
      <c r="E150" s="237" t="s">
        <v>1</v>
      </c>
      <c r="F150" s="238" t="s">
        <v>165</v>
      </c>
      <c r="G150" s="236"/>
      <c r="H150" s="239">
        <v>0.56000000000000005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5" t="s">
        <v>131</v>
      </c>
      <c r="AU150" s="245" t="s">
        <v>83</v>
      </c>
      <c r="AV150" s="14" t="s">
        <v>83</v>
      </c>
      <c r="AW150" s="14" t="s">
        <v>32</v>
      </c>
      <c r="AX150" s="14" t="s">
        <v>76</v>
      </c>
      <c r="AY150" s="245" t="s">
        <v>121</v>
      </c>
    </row>
    <row r="151" s="14" customFormat="1">
      <c r="A151" s="14"/>
      <c r="B151" s="235"/>
      <c r="C151" s="236"/>
      <c r="D151" s="226" t="s">
        <v>131</v>
      </c>
      <c r="E151" s="237" t="s">
        <v>1</v>
      </c>
      <c r="F151" s="238" t="s">
        <v>166</v>
      </c>
      <c r="G151" s="236"/>
      <c r="H151" s="239">
        <v>0.73999999999999999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5" t="s">
        <v>131</v>
      </c>
      <c r="AU151" s="245" t="s">
        <v>83</v>
      </c>
      <c r="AV151" s="14" t="s">
        <v>83</v>
      </c>
      <c r="AW151" s="14" t="s">
        <v>32</v>
      </c>
      <c r="AX151" s="14" t="s">
        <v>76</v>
      </c>
      <c r="AY151" s="245" t="s">
        <v>121</v>
      </c>
    </row>
    <row r="152" s="15" customFormat="1">
      <c r="A152" s="15"/>
      <c r="B152" s="246"/>
      <c r="C152" s="247"/>
      <c r="D152" s="226" t="s">
        <v>131</v>
      </c>
      <c r="E152" s="248" t="s">
        <v>1</v>
      </c>
      <c r="F152" s="249" t="s">
        <v>167</v>
      </c>
      <c r="G152" s="247"/>
      <c r="H152" s="250">
        <v>1.3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6" t="s">
        <v>131</v>
      </c>
      <c r="AU152" s="256" t="s">
        <v>83</v>
      </c>
      <c r="AV152" s="15" t="s">
        <v>129</v>
      </c>
      <c r="AW152" s="15" t="s">
        <v>32</v>
      </c>
      <c r="AX152" s="15" t="s">
        <v>81</v>
      </c>
      <c r="AY152" s="256" t="s">
        <v>121</v>
      </c>
    </row>
    <row r="153" s="2" customFormat="1" ht="21.75" customHeight="1">
      <c r="A153" s="38"/>
      <c r="B153" s="39"/>
      <c r="C153" s="211" t="s">
        <v>168</v>
      </c>
      <c r="D153" s="211" t="s">
        <v>124</v>
      </c>
      <c r="E153" s="212" t="s">
        <v>169</v>
      </c>
      <c r="F153" s="213" t="s">
        <v>170</v>
      </c>
      <c r="G153" s="214" t="s">
        <v>127</v>
      </c>
      <c r="H153" s="215">
        <v>4</v>
      </c>
      <c r="I153" s="216"/>
      <c r="J153" s="217">
        <f>ROUND(I153*H153,2)</f>
        <v>0</v>
      </c>
      <c r="K153" s="213" t="s">
        <v>1</v>
      </c>
      <c r="L153" s="44"/>
      <c r="M153" s="218" t="s">
        <v>1</v>
      </c>
      <c r="N153" s="219" t="s">
        <v>41</v>
      </c>
      <c r="O153" s="91"/>
      <c r="P153" s="220">
        <f>O153*H153</f>
        <v>0</v>
      </c>
      <c r="Q153" s="220">
        <v>2.5019499999999999</v>
      </c>
      <c r="R153" s="220">
        <f>Q153*H153</f>
        <v>10.0078</v>
      </c>
      <c r="S153" s="220">
        <v>0</v>
      </c>
      <c r="T153" s="221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2" t="s">
        <v>129</v>
      </c>
      <c r="AT153" s="222" t="s">
        <v>124</v>
      </c>
      <c r="AU153" s="222" t="s">
        <v>83</v>
      </c>
      <c r="AY153" s="17" t="s">
        <v>121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7" t="s">
        <v>81</v>
      </c>
      <c r="BK153" s="223">
        <f>ROUND(I153*H153,2)</f>
        <v>0</v>
      </c>
      <c r="BL153" s="17" t="s">
        <v>129</v>
      </c>
      <c r="BM153" s="222" t="s">
        <v>171</v>
      </c>
    </row>
    <row r="154" s="13" customFormat="1">
      <c r="A154" s="13"/>
      <c r="B154" s="224"/>
      <c r="C154" s="225"/>
      <c r="D154" s="226" t="s">
        <v>131</v>
      </c>
      <c r="E154" s="227" t="s">
        <v>1</v>
      </c>
      <c r="F154" s="228" t="s">
        <v>164</v>
      </c>
      <c r="G154" s="225"/>
      <c r="H154" s="227" t="s">
        <v>1</v>
      </c>
      <c r="I154" s="229"/>
      <c r="J154" s="225"/>
      <c r="K154" s="225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131</v>
      </c>
      <c r="AU154" s="234" t="s">
        <v>83</v>
      </c>
      <c r="AV154" s="13" t="s">
        <v>81</v>
      </c>
      <c r="AW154" s="13" t="s">
        <v>32</v>
      </c>
      <c r="AX154" s="13" t="s">
        <v>76</v>
      </c>
      <c r="AY154" s="234" t="s">
        <v>121</v>
      </c>
    </row>
    <row r="155" s="14" customFormat="1">
      <c r="A155" s="14"/>
      <c r="B155" s="235"/>
      <c r="C155" s="236"/>
      <c r="D155" s="226" t="s">
        <v>131</v>
      </c>
      <c r="E155" s="237" t="s">
        <v>1</v>
      </c>
      <c r="F155" s="238" t="s">
        <v>172</v>
      </c>
      <c r="G155" s="236"/>
      <c r="H155" s="239">
        <v>2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5" t="s">
        <v>131</v>
      </c>
      <c r="AU155" s="245" t="s">
        <v>83</v>
      </c>
      <c r="AV155" s="14" t="s">
        <v>83</v>
      </c>
      <c r="AW155" s="14" t="s">
        <v>32</v>
      </c>
      <c r="AX155" s="14" t="s">
        <v>76</v>
      </c>
      <c r="AY155" s="245" t="s">
        <v>121</v>
      </c>
    </row>
    <row r="156" s="14" customFormat="1">
      <c r="A156" s="14"/>
      <c r="B156" s="235"/>
      <c r="C156" s="236"/>
      <c r="D156" s="226" t="s">
        <v>131</v>
      </c>
      <c r="E156" s="237" t="s">
        <v>1</v>
      </c>
      <c r="F156" s="238" t="s">
        <v>172</v>
      </c>
      <c r="G156" s="236"/>
      <c r="H156" s="239">
        <v>2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5" t="s">
        <v>131</v>
      </c>
      <c r="AU156" s="245" t="s">
        <v>83</v>
      </c>
      <c r="AV156" s="14" t="s">
        <v>83</v>
      </c>
      <c r="AW156" s="14" t="s">
        <v>32</v>
      </c>
      <c r="AX156" s="14" t="s">
        <v>76</v>
      </c>
      <c r="AY156" s="245" t="s">
        <v>121</v>
      </c>
    </row>
    <row r="157" s="15" customFormat="1">
      <c r="A157" s="15"/>
      <c r="B157" s="246"/>
      <c r="C157" s="247"/>
      <c r="D157" s="226" t="s">
        <v>131</v>
      </c>
      <c r="E157" s="248" t="s">
        <v>1</v>
      </c>
      <c r="F157" s="249" t="s">
        <v>167</v>
      </c>
      <c r="G157" s="247"/>
      <c r="H157" s="250">
        <v>4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6" t="s">
        <v>131</v>
      </c>
      <c r="AU157" s="256" t="s">
        <v>83</v>
      </c>
      <c r="AV157" s="15" t="s">
        <v>129</v>
      </c>
      <c r="AW157" s="15" t="s">
        <v>32</v>
      </c>
      <c r="AX157" s="15" t="s">
        <v>81</v>
      </c>
      <c r="AY157" s="256" t="s">
        <v>121</v>
      </c>
    </row>
    <row r="158" s="2" customFormat="1" ht="24.15" customHeight="1">
      <c r="A158" s="38"/>
      <c r="B158" s="39"/>
      <c r="C158" s="211" t="s">
        <v>173</v>
      </c>
      <c r="D158" s="211" t="s">
        <v>124</v>
      </c>
      <c r="E158" s="212" t="s">
        <v>174</v>
      </c>
      <c r="F158" s="213" t="s">
        <v>175</v>
      </c>
      <c r="G158" s="214" t="s">
        <v>145</v>
      </c>
      <c r="H158" s="215">
        <v>0.016</v>
      </c>
      <c r="I158" s="216"/>
      <c r="J158" s="217">
        <f>ROUND(I158*H158,2)</f>
        <v>0</v>
      </c>
      <c r="K158" s="213" t="s">
        <v>128</v>
      </c>
      <c r="L158" s="44"/>
      <c r="M158" s="218" t="s">
        <v>1</v>
      </c>
      <c r="N158" s="219" t="s">
        <v>41</v>
      </c>
      <c r="O158" s="91"/>
      <c r="P158" s="220">
        <f>O158*H158</f>
        <v>0</v>
      </c>
      <c r="Q158" s="220">
        <v>1.06277</v>
      </c>
      <c r="R158" s="220">
        <f>Q158*H158</f>
        <v>0.01700432</v>
      </c>
      <c r="S158" s="220">
        <v>0</v>
      </c>
      <c r="T158" s="221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2" t="s">
        <v>129</v>
      </c>
      <c r="AT158" s="222" t="s">
        <v>124</v>
      </c>
      <c r="AU158" s="222" t="s">
        <v>83</v>
      </c>
      <c r="AY158" s="17" t="s">
        <v>121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7" t="s">
        <v>81</v>
      </c>
      <c r="BK158" s="223">
        <f>ROUND(I158*H158,2)</f>
        <v>0</v>
      </c>
      <c r="BL158" s="17" t="s">
        <v>129</v>
      </c>
      <c r="BM158" s="222" t="s">
        <v>176</v>
      </c>
    </row>
    <row r="159" s="13" customFormat="1">
      <c r="A159" s="13"/>
      <c r="B159" s="224"/>
      <c r="C159" s="225"/>
      <c r="D159" s="226" t="s">
        <v>131</v>
      </c>
      <c r="E159" s="227" t="s">
        <v>1</v>
      </c>
      <c r="F159" s="228" t="s">
        <v>164</v>
      </c>
      <c r="G159" s="225"/>
      <c r="H159" s="227" t="s">
        <v>1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131</v>
      </c>
      <c r="AU159" s="234" t="s">
        <v>83</v>
      </c>
      <c r="AV159" s="13" t="s">
        <v>81</v>
      </c>
      <c r="AW159" s="13" t="s">
        <v>32</v>
      </c>
      <c r="AX159" s="13" t="s">
        <v>76</v>
      </c>
      <c r="AY159" s="234" t="s">
        <v>121</v>
      </c>
    </row>
    <row r="160" s="14" customFormat="1">
      <c r="A160" s="14"/>
      <c r="B160" s="235"/>
      <c r="C160" s="236"/>
      <c r="D160" s="226" t="s">
        <v>131</v>
      </c>
      <c r="E160" s="237" t="s">
        <v>1</v>
      </c>
      <c r="F160" s="238" t="s">
        <v>177</v>
      </c>
      <c r="G160" s="236"/>
      <c r="H160" s="239">
        <v>0.0080000000000000002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5" t="s">
        <v>131</v>
      </c>
      <c r="AU160" s="245" t="s">
        <v>83</v>
      </c>
      <c r="AV160" s="14" t="s">
        <v>83</v>
      </c>
      <c r="AW160" s="14" t="s">
        <v>32</v>
      </c>
      <c r="AX160" s="14" t="s">
        <v>76</v>
      </c>
      <c r="AY160" s="245" t="s">
        <v>121</v>
      </c>
    </row>
    <row r="161" s="14" customFormat="1">
      <c r="A161" s="14"/>
      <c r="B161" s="235"/>
      <c r="C161" s="236"/>
      <c r="D161" s="226" t="s">
        <v>131</v>
      </c>
      <c r="E161" s="237" t="s">
        <v>1</v>
      </c>
      <c r="F161" s="238" t="s">
        <v>177</v>
      </c>
      <c r="G161" s="236"/>
      <c r="H161" s="239">
        <v>0.0080000000000000002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5" t="s">
        <v>131</v>
      </c>
      <c r="AU161" s="245" t="s">
        <v>83</v>
      </c>
      <c r="AV161" s="14" t="s">
        <v>83</v>
      </c>
      <c r="AW161" s="14" t="s">
        <v>32</v>
      </c>
      <c r="AX161" s="14" t="s">
        <v>76</v>
      </c>
      <c r="AY161" s="245" t="s">
        <v>121</v>
      </c>
    </row>
    <row r="162" s="15" customFormat="1">
      <c r="A162" s="15"/>
      <c r="B162" s="246"/>
      <c r="C162" s="247"/>
      <c r="D162" s="226" t="s">
        <v>131</v>
      </c>
      <c r="E162" s="248" t="s">
        <v>1</v>
      </c>
      <c r="F162" s="249" t="s">
        <v>167</v>
      </c>
      <c r="G162" s="247"/>
      <c r="H162" s="250">
        <v>0.016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6" t="s">
        <v>131</v>
      </c>
      <c r="AU162" s="256" t="s">
        <v>83</v>
      </c>
      <c r="AV162" s="15" t="s">
        <v>129</v>
      </c>
      <c r="AW162" s="15" t="s">
        <v>32</v>
      </c>
      <c r="AX162" s="15" t="s">
        <v>81</v>
      </c>
      <c r="AY162" s="256" t="s">
        <v>121</v>
      </c>
    </row>
    <row r="163" s="2" customFormat="1" ht="24.15" customHeight="1">
      <c r="A163" s="38"/>
      <c r="B163" s="39"/>
      <c r="C163" s="211" t="s">
        <v>178</v>
      </c>
      <c r="D163" s="211" t="s">
        <v>124</v>
      </c>
      <c r="E163" s="212" t="s">
        <v>179</v>
      </c>
      <c r="F163" s="213" t="s">
        <v>180</v>
      </c>
      <c r="G163" s="214" t="s">
        <v>127</v>
      </c>
      <c r="H163" s="215">
        <v>3.8999999999999999</v>
      </c>
      <c r="I163" s="216"/>
      <c r="J163" s="217">
        <f>ROUND(I163*H163,2)</f>
        <v>0</v>
      </c>
      <c r="K163" s="213" t="s">
        <v>128</v>
      </c>
      <c r="L163" s="44"/>
      <c r="M163" s="218" t="s">
        <v>1</v>
      </c>
      <c r="N163" s="219" t="s">
        <v>41</v>
      </c>
      <c r="O163" s="91"/>
      <c r="P163" s="220">
        <f>O163*H163</f>
        <v>0</v>
      </c>
      <c r="Q163" s="220">
        <v>0.012959999999999999</v>
      </c>
      <c r="R163" s="220">
        <f>Q163*H163</f>
        <v>0.050543999999999999</v>
      </c>
      <c r="S163" s="220">
        <v>0</v>
      </c>
      <c r="T163" s="221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2" t="s">
        <v>129</v>
      </c>
      <c r="AT163" s="222" t="s">
        <v>124</v>
      </c>
      <c r="AU163" s="222" t="s">
        <v>83</v>
      </c>
      <c r="AY163" s="17" t="s">
        <v>121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7" t="s">
        <v>81</v>
      </c>
      <c r="BK163" s="223">
        <f>ROUND(I163*H163,2)</f>
        <v>0</v>
      </c>
      <c r="BL163" s="17" t="s">
        <v>129</v>
      </c>
      <c r="BM163" s="222" t="s">
        <v>181</v>
      </c>
    </row>
    <row r="164" s="14" customFormat="1">
      <c r="A164" s="14"/>
      <c r="B164" s="235"/>
      <c r="C164" s="236"/>
      <c r="D164" s="226" t="s">
        <v>131</v>
      </c>
      <c r="E164" s="237" t="s">
        <v>1</v>
      </c>
      <c r="F164" s="238" t="s">
        <v>182</v>
      </c>
      <c r="G164" s="236"/>
      <c r="H164" s="239">
        <v>1.6799999999999999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5" t="s">
        <v>131</v>
      </c>
      <c r="AU164" s="245" t="s">
        <v>83</v>
      </c>
      <c r="AV164" s="14" t="s">
        <v>83</v>
      </c>
      <c r="AW164" s="14" t="s">
        <v>32</v>
      </c>
      <c r="AX164" s="14" t="s">
        <v>76</v>
      </c>
      <c r="AY164" s="245" t="s">
        <v>121</v>
      </c>
    </row>
    <row r="165" s="14" customFormat="1">
      <c r="A165" s="14"/>
      <c r="B165" s="235"/>
      <c r="C165" s="236"/>
      <c r="D165" s="226" t="s">
        <v>131</v>
      </c>
      <c r="E165" s="237" t="s">
        <v>1</v>
      </c>
      <c r="F165" s="238" t="s">
        <v>183</v>
      </c>
      <c r="G165" s="236"/>
      <c r="H165" s="239">
        <v>2.2200000000000002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5" t="s">
        <v>131</v>
      </c>
      <c r="AU165" s="245" t="s">
        <v>83</v>
      </c>
      <c r="AV165" s="14" t="s">
        <v>83</v>
      </c>
      <c r="AW165" s="14" t="s">
        <v>32</v>
      </c>
      <c r="AX165" s="14" t="s">
        <v>76</v>
      </c>
      <c r="AY165" s="245" t="s">
        <v>121</v>
      </c>
    </row>
    <row r="166" s="15" customFormat="1">
      <c r="A166" s="15"/>
      <c r="B166" s="246"/>
      <c r="C166" s="247"/>
      <c r="D166" s="226" t="s">
        <v>131</v>
      </c>
      <c r="E166" s="248" t="s">
        <v>1</v>
      </c>
      <c r="F166" s="249" t="s">
        <v>167</v>
      </c>
      <c r="G166" s="247"/>
      <c r="H166" s="250">
        <v>3.9000000000000004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6" t="s">
        <v>131</v>
      </c>
      <c r="AU166" s="256" t="s">
        <v>83</v>
      </c>
      <c r="AV166" s="15" t="s">
        <v>129</v>
      </c>
      <c r="AW166" s="15" t="s">
        <v>32</v>
      </c>
      <c r="AX166" s="15" t="s">
        <v>81</v>
      </c>
      <c r="AY166" s="256" t="s">
        <v>121</v>
      </c>
    </row>
    <row r="167" s="2" customFormat="1" ht="24.15" customHeight="1">
      <c r="A167" s="38"/>
      <c r="B167" s="39"/>
      <c r="C167" s="211" t="s">
        <v>184</v>
      </c>
      <c r="D167" s="211" t="s">
        <v>124</v>
      </c>
      <c r="E167" s="212" t="s">
        <v>185</v>
      </c>
      <c r="F167" s="213" t="s">
        <v>186</v>
      </c>
      <c r="G167" s="214" t="s">
        <v>127</v>
      </c>
      <c r="H167" s="215">
        <v>3.8999999999999999</v>
      </c>
      <c r="I167" s="216"/>
      <c r="J167" s="217">
        <f>ROUND(I167*H167,2)</f>
        <v>0</v>
      </c>
      <c r="K167" s="213" t="s">
        <v>128</v>
      </c>
      <c r="L167" s="44"/>
      <c r="M167" s="218" t="s">
        <v>1</v>
      </c>
      <c r="N167" s="219" t="s">
        <v>41</v>
      </c>
      <c r="O167" s="91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2" t="s">
        <v>129</v>
      </c>
      <c r="AT167" s="222" t="s">
        <v>124</v>
      </c>
      <c r="AU167" s="222" t="s">
        <v>83</v>
      </c>
      <c r="AY167" s="17" t="s">
        <v>121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7" t="s">
        <v>81</v>
      </c>
      <c r="BK167" s="223">
        <f>ROUND(I167*H167,2)</f>
        <v>0</v>
      </c>
      <c r="BL167" s="17" t="s">
        <v>129</v>
      </c>
      <c r="BM167" s="222" t="s">
        <v>187</v>
      </c>
    </row>
    <row r="168" s="12" customFormat="1" ht="22.8" customHeight="1">
      <c r="A168" s="12"/>
      <c r="B168" s="195"/>
      <c r="C168" s="196"/>
      <c r="D168" s="197" t="s">
        <v>75</v>
      </c>
      <c r="E168" s="209" t="s">
        <v>155</v>
      </c>
      <c r="F168" s="209" t="s">
        <v>188</v>
      </c>
      <c r="G168" s="196"/>
      <c r="H168" s="196"/>
      <c r="I168" s="199"/>
      <c r="J168" s="210">
        <f>BK168</f>
        <v>0</v>
      </c>
      <c r="K168" s="196"/>
      <c r="L168" s="201"/>
      <c r="M168" s="202"/>
      <c r="N168" s="203"/>
      <c r="O168" s="203"/>
      <c r="P168" s="204">
        <f>SUM(P169:P181)</f>
        <v>0</v>
      </c>
      <c r="Q168" s="203"/>
      <c r="R168" s="204">
        <f>SUM(R169:R181)</f>
        <v>7.2430153899999992</v>
      </c>
      <c r="S168" s="203"/>
      <c r="T168" s="205">
        <f>SUM(T169:T181)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6" t="s">
        <v>81</v>
      </c>
      <c r="AT168" s="207" t="s">
        <v>75</v>
      </c>
      <c r="AU168" s="207" t="s">
        <v>81</v>
      </c>
      <c r="AY168" s="206" t="s">
        <v>121</v>
      </c>
      <c r="BK168" s="208">
        <f>SUM(BK169:BK181)</f>
        <v>0</v>
      </c>
    </row>
    <row r="169" s="2" customFormat="1" ht="33" customHeight="1">
      <c r="A169" s="38"/>
      <c r="B169" s="39"/>
      <c r="C169" s="211" t="s">
        <v>189</v>
      </c>
      <c r="D169" s="211" t="s">
        <v>124</v>
      </c>
      <c r="E169" s="212" t="s">
        <v>190</v>
      </c>
      <c r="F169" s="213" t="s">
        <v>191</v>
      </c>
      <c r="G169" s="214" t="s">
        <v>150</v>
      </c>
      <c r="H169" s="215">
        <v>2.6819999999999999</v>
      </c>
      <c r="I169" s="216"/>
      <c r="J169" s="217">
        <f>ROUND(I169*H169,2)</f>
        <v>0</v>
      </c>
      <c r="K169" s="213" t="s">
        <v>128</v>
      </c>
      <c r="L169" s="44"/>
      <c r="M169" s="218" t="s">
        <v>1</v>
      </c>
      <c r="N169" s="219" t="s">
        <v>41</v>
      </c>
      <c r="O169" s="91"/>
      <c r="P169" s="220">
        <f>O169*H169</f>
        <v>0</v>
      </c>
      <c r="Q169" s="220">
        <v>2.5018699999999998</v>
      </c>
      <c r="R169" s="220">
        <f>Q169*H169</f>
        <v>6.7100153399999991</v>
      </c>
      <c r="S169" s="220">
        <v>0</v>
      </c>
      <c r="T169" s="221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2" t="s">
        <v>129</v>
      </c>
      <c r="AT169" s="222" t="s">
        <v>124</v>
      </c>
      <c r="AU169" s="222" t="s">
        <v>83</v>
      </c>
      <c r="AY169" s="17" t="s">
        <v>121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7" t="s">
        <v>81</v>
      </c>
      <c r="BK169" s="223">
        <f>ROUND(I169*H169,2)</f>
        <v>0</v>
      </c>
      <c r="BL169" s="17" t="s">
        <v>129</v>
      </c>
      <c r="BM169" s="222" t="s">
        <v>192</v>
      </c>
    </row>
    <row r="170" s="13" customFormat="1">
      <c r="A170" s="13"/>
      <c r="B170" s="224"/>
      <c r="C170" s="225"/>
      <c r="D170" s="226" t="s">
        <v>131</v>
      </c>
      <c r="E170" s="227" t="s">
        <v>1</v>
      </c>
      <c r="F170" s="228" t="s">
        <v>193</v>
      </c>
      <c r="G170" s="225"/>
      <c r="H170" s="227" t="s">
        <v>1</v>
      </c>
      <c r="I170" s="229"/>
      <c r="J170" s="225"/>
      <c r="K170" s="225"/>
      <c r="L170" s="230"/>
      <c r="M170" s="231"/>
      <c r="N170" s="232"/>
      <c r="O170" s="232"/>
      <c r="P170" s="232"/>
      <c r="Q170" s="232"/>
      <c r="R170" s="232"/>
      <c r="S170" s="232"/>
      <c r="T170" s="23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4" t="s">
        <v>131</v>
      </c>
      <c r="AU170" s="234" t="s">
        <v>83</v>
      </c>
      <c r="AV170" s="13" t="s">
        <v>81</v>
      </c>
      <c r="AW170" s="13" t="s">
        <v>32</v>
      </c>
      <c r="AX170" s="13" t="s">
        <v>76</v>
      </c>
      <c r="AY170" s="234" t="s">
        <v>121</v>
      </c>
    </row>
    <row r="171" s="14" customFormat="1">
      <c r="A171" s="14"/>
      <c r="B171" s="235"/>
      <c r="C171" s="236"/>
      <c r="D171" s="226" t="s">
        <v>131</v>
      </c>
      <c r="E171" s="237" t="s">
        <v>1</v>
      </c>
      <c r="F171" s="238" t="s">
        <v>194</v>
      </c>
      <c r="G171" s="236"/>
      <c r="H171" s="239">
        <v>2.6819999999999999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5" t="s">
        <v>131</v>
      </c>
      <c r="AU171" s="245" t="s">
        <v>83</v>
      </c>
      <c r="AV171" s="14" t="s">
        <v>83</v>
      </c>
      <c r="AW171" s="14" t="s">
        <v>32</v>
      </c>
      <c r="AX171" s="14" t="s">
        <v>81</v>
      </c>
      <c r="AY171" s="245" t="s">
        <v>121</v>
      </c>
    </row>
    <row r="172" s="2" customFormat="1" ht="24.15" customHeight="1">
      <c r="A172" s="38"/>
      <c r="B172" s="39"/>
      <c r="C172" s="211" t="s">
        <v>195</v>
      </c>
      <c r="D172" s="211" t="s">
        <v>124</v>
      </c>
      <c r="E172" s="212" t="s">
        <v>196</v>
      </c>
      <c r="F172" s="213" t="s">
        <v>197</v>
      </c>
      <c r="G172" s="214" t="s">
        <v>150</v>
      </c>
      <c r="H172" s="215">
        <v>2.6819999999999999</v>
      </c>
      <c r="I172" s="216"/>
      <c r="J172" s="217">
        <f>ROUND(I172*H172,2)</f>
        <v>0</v>
      </c>
      <c r="K172" s="213" t="s">
        <v>1</v>
      </c>
      <c r="L172" s="44"/>
      <c r="M172" s="218" t="s">
        <v>1</v>
      </c>
      <c r="N172" s="219" t="s">
        <v>41</v>
      </c>
      <c r="O172" s="91"/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2" t="s">
        <v>129</v>
      </c>
      <c r="AT172" s="222" t="s">
        <v>124</v>
      </c>
      <c r="AU172" s="222" t="s">
        <v>83</v>
      </c>
      <c r="AY172" s="17" t="s">
        <v>121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7" t="s">
        <v>81</v>
      </c>
      <c r="BK172" s="223">
        <f>ROUND(I172*H172,2)</f>
        <v>0</v>
      </c>
      <c r="BL172" s="17" t="s">
        <v>129</v>
      </c>
      <c r="BM172" s="222" t="s">
        <v>198</v>
      </c>
    </row>
    <row r="173" s="2" customFormat="1" ht="33" customHeight="1">
      <c r="A173" s="38"/>
      <c r="B173" s="39"/>
      <c r="C173" s="211" t="s">
        <v>199</v>
      </c>
      <c r="D173" s="211" t="s">
        <v>124</v>
      </c>
      <c r="E173" s="212" t="s">
        <v>200</v>
      </c>
      <c r="F173" s="213" t="s">
        <v>201</v>
      </c>
      <c r="G173" s="214" t="s">
        <v>150</v>
      </c>
      <c r="H173" s="215">
        <v>2.6819999999999999</v>
      </c>
      <c r="I173" s="216"/>
      <c r="J173" s="217">
        <f>ROUND(I173*H173,2)</f>
        <v>0</v>
      </c>
      <c r="K173" s="213" t="s">
        <v>128</v>
      </c>
      <c r="L173" s="44"/>
      <c r="M173" s="218" t="s">
        <v>1</v>
      </c>
      <c r="N173" s="219" t="s">
        <v>41</v>
      </c>
      <c r="O173" s="91"/>
      <c r="P173" s="220">
        <f>O173*H173</f>
        <v>0</v>
      </c>
      <c r="Q173" s="220">
        <v>0</v>
      </c>
      <c r="R173" s="220">
        <f>Q173*H173</f>
        <v>0</v>
      </c>
      <c r="S173" s="220">
        <v>0</v>
      </c>
      <c r="T173" s="221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2" t="s">
        <v>129</v>
      </c>
      <c r="AT173" s="222" t="s">
        <v>124</v>
      </c>
      <c r="AU173" s="222" t="s">
        <v>83</v>
      </c>
      <c r="AY173" s="17" t="s">
        <v>121</v>
      </c>
      <c r="BE173" s="223">
        <f>IF(N173="základní",J173,0)</f>
        <v>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7" t="s">
        <v>81</v>
      </c>
      <c r="BK173" s="223">
        <f>ROUND(I173*H173,2)</f>
        <v>0</v>
      </c>
      <c r="BL173" s="17" t="s">
        <v>129</v>
      </c>
      <c r="BM173" s="222" t="s">
        <v>202</v>
      </c>
    </row>
    <row r="174" s="13" customFormat="1">
      <c r="A174" s="13"/>
      <c r="B174" s="224"/>
      <c r="C174" s="225"/>
      <c r="D174" s="226" t="s">
        <v>131</v>
      </c>
      <c r="E174" s="227" t="s">
        <v>1</v>
      </c>
      <c r="F174" s="228" t="s">
        <v>193</v>
      </c>
      <c r="G174" s="225"/>
      <c r="H174" s="227" t="s">
        <v>1</v>
      </c>
      <c r="I174" s="229"/>
      <c r="J174" s="225"/>
      <c r="K174" s="225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131</v>
      </c>
      <c r="AU174" s="234" t="s">
        <v>83</v>
      </c>
      <c r="AV174" s="13" t="s">
        <v>81</v>
      </c>
      <c r="AW174" s="13" t="s">
        <v>32</v>
      </c>
      <c r="AX174" s="13" t="s">
        <v>76</v>
      </c>
      <c r="AY174" s="234" t="s">
        <v>121</v>
      </c>
    </row>
    <row r="175" s="14" customFormat="1">
      <c r="A175" s="14"/>
      <c r="B175" s="235"/>
      <c r="C175" s="236"/>
      <c r="D175" s="226" t="s">
        <v>131</v>
      </c>
      <c r="E175" s="237" t="s">
        <v>1</v>
      </c>
      <c r="F175" s="238" t="s">
        <v>194</v>
      </c>
      <c r="G175" s="236"/>
      <c r="H175" s="239">
        <v>2.6819999999999999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5" t="s">
        <v>131</v>
      </c>
      <c r="AU175" s="245" t="s">
        <v>83</v>
      </c>
      <c r="AV175" s="14" t="s">
        <v>83</v>
      </c>
      <c r="AW175" s="14" t="s">
        <v>32</v>
      </c>
      <c r="AX175" s="14" t="s">
        <v>81</v>
      </c>
      <c r="AY175" s="245" t="s">
        <v>121</v>
      </c>
    </row>
    <row r="176" s="2" customFormat="1" ht="16.5" customHeight="1">
      <c r="A176" s="38"/>
      <c r="B176" s="39"/>
      <c r="C176" s="211" t="s">
        <v>8</v>
      </c>
      <c r="D176" s="211" t="s">
        <v>124</v>
      </c>
      <c r="E176" s="212" t="s">
        <v>203</v>
      </c>
      <c r="F176" s="213" t="s">
        <v>204</v>
      </c>
      <c r="G176" s="214" t="s">
        <v>145</v>
      </c>
      <c r="H176" s="215">
        <v>0.065000000000000002</v>
      </c>
      <c r="I176" s="216"/>
      <c r="J176" s="217">
        <f>ROUND(I176*H176,2)</f>
        <v>0</v>
      </c>
      <c r="K176" s="213" t="s">
        <v>128</v>
      </c>
      <c r="L176" s="44"/>
      <c r="M176" s="218" t="s">
        <v>1</v>
      </c>
      <c r="N176" s="219" t="s">
        <v>41</v>
      </c>
      <c r="O176" s="91"/>
      <c r="P176" s="220">
        <f>O176*H176</f>
        <v>0</v>
      </c>
      <c r="Q176" s="220">
        <v>1.06277</v>
      </c>
      <c r="R176" s="220">
        <f>Q176*H176</f>
        <v>0.069080050000000004</v>
      </c>
      <c r="S176" s="220">
        <v>0</v>
      </c>
      <c r="T176" s="221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2" t="s">
        <v>129</v>
      </c>
      <c r="AT176" s="222" t="s">
        <v>124</v>
      </c>
      <c r="AU176" s="222" t="s">
        <v>83</v>
      </c>
      <c r="AY176" s="17" t="s">
        <v>121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7" t="s">
        <v>81</v>
      </c>
      <c r="BK176" s="223">
        <f>ROUND(I176*H176,2)</f>
        <v>0</v>
      </c>
      <c r="BL176" s="17" t="s">
        <v>129</v>
      </c>
      <c r="BM176" s="222" t="s">
        <v>205</v>
      </c>
    </row>
    <row r="177" s="13" customFormat="1">
      <c r="A177" s="13"/>
      <c r="B177" s="224"/>
      <c r="C177" s="225"/>
      <c r="D177" s="226" t="s">
        <v>131</v>
      </c>
      <c r="E177" s="227" t="s">
        <v>1</v>
      </c>
      <c r="F177" s="228" t="s">
        <v>193</v>
      </c>
      <c r="G177" s="225"/>
      <c r="H177" s="227" t="s">
        <v>1</v>
      </c>
      <c r="I177" s="229"/>
      <c r="J177" s="225"/>
      <c r="K177" s="225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131</v>
      </c>
      <c r="AU177" s="234" t="s">
        <v>83</v>
      </c>
      <c r="AV177" s="13" t="s">
        <v>81</v>
      </c>
      <c r="AW177" s="13" t="s">
        <v>32</v>
      </c>
      <c r="AX177" s="13" t="s">
        <v>76</v>
      </c>
      <c r="AY177" s="234" t="s">
        <v>121</v>
      </c>
    </row>
    <row r="178" s="14" customFormat="1">
      <c r="A178" s="14"/>
      <c r="B178" s="235"/>
      <c r="C178" s="236"/>
      <c r="D178" s="226" t="s">
        <v>131</v>
      </c>
      <c r="E178" s="237" t="s">
        <v>1</v>
      </c>
      <c r="F178" s="238" t="s">
        <v>206</v>
      </c>
      <c r="G178" s="236"/>
      <c r="H178" s="239">
        <v>0.065000000000000002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5" t="s">
        <v>131</v>
      </c>
      <c r="AU178" s="245" t="s">
        <v>83</v>
      </c>
      <c r="AV178" s="14" t="s">
        <v>83</v>
      </c>
      <c r="AW178" s="14" t="s">
        <v>32</v>
      </c>
      <c r="AX178" s="14" t="s">
        <v>81</v>
      </c>
      <c r="AY178" s="245" t="s">
        <v>121</v>
      </c>
    </row>
    <row r="179" s="2" customFormat="1" ht="24.15" customHeight="1">
      <c r="A179" s="38"/>
      <c r="B179" s="39"/>
      <c r="C179" s="211" t="s">
        <v>207</v>
      </c>
      <c r="D179" s="211" t="s">
        <v>124</v>
      </c>
      <c r="E179" s="212" t="s">
        <v>208</v>
      </c>
      <c r="F179" s="213" t="s">
        <v>209</v>
      </c>
      <c r="G179" s="214" t="s">
        <v>210</v>
      </c>
      <c r="H179" s="215">
        <v>1</v>
      </c>
      <c r="I179" s="216"/>
      <c r="J179" s="217">
        <f>ROUND(I179*H179,2)</f>
        <v>0</v>
      </c>
      <c r="K179" s="213" t="s">
        <v>128</v>
      </c>
      <c r="L179" s="44"/>
      <c r="M179" s="218" t="s">
        <v>1</v>
      </c>
      <c r="N179" s="219" t="s">
        <v>41</v>
      </c>
      <c r="O179" s="91"/>
      <c r="P179" s="220">
        <f>O179*H179</f>
        <v>0</v>
      </c>
      <c r="Q179" s="220">
        <v>0.44169999999999998</v>
      </c>
      <c r="R179" s="220">
        <f>Q179*H179</f>
        <v>0.44169999999999998</v>
      </c>
      <c r="S179" s="220">
        <v>0</v>
      </c>
      <c r="T179" s="221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2" t="s">
        <v>129</v>
      </c>
      <c r="AT179" s="222" t="s">
        <v>124</v>
      </c>
      <c r="AU179" s="222" t="s">
        <v>83</v>
      </c>
      <c r="AY179" s="17" t="s">
        <v>121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7" t="s">
        <v>81</v>
      </c>
      <c r="BK179" s="223">
        <f>ROUND(I179*H179,2)</f>
        <v>0</v>
      </c>
      <c r="BL179" s="17" t="s">
        <v>129</v>
      </c>
      <c r="BM179" s="222" t="s">
        <v>211</v>
      </c>
    </row>
    <row r="180" s="2" customFormat="1" ht="37.8" customHeight="1">
      <c r="A180" s="38"/>
      <c r="B180" s="39"/>
      <c r="C180" s="257" t="s">
        <v>212</v>
      </c>
      <c r="D180" s="257" t="s">
        <v>213</v>
      </c>
      <c r="E180" s="258" t="s">
        <v>214</v>
      </c>
      <c r="F180" s="259" t="s">
        <v>215</v>
      </c>
      <c r="G180" s="260" t="s">
        <v>210</v>
      </c>
      <c r="H180" s="261">
        <v>1</v>
      </c>
      <c r="I180" s="262"/>
      <c r="J180" s="263">
        <f>ROUND(I180*H180,2)</f>
        <v>0</v>
      </c>
      <c r="K180" s="259" t="s">
        <v>1</v>
      </c>
      <c r="L180" s="264"/>
      <c r="M180" s="265" t="s">
        <v>1</v>
      </c>
      <c r="N180" s="266" t="s">
        <v>41</v>
      </c>
      <c r="O180" s="91"/>
      <c r="P180" s="220">
        <f>O180*H180</f>
        <v>0</v>
      </c>
      <c r="Q180" s="220">
        <v>0.02222</v>
      </c>
      <c r="R180" s="220">
        <f>Q180*H180</f>
        <v>0.02222</v>
      </c>
      <c r="S180" s="220">
        <v>0</v>
      </c>
      <c r="T180" s="221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2" t="s">
        <v>168</v>
      </c>
      <c r="AT180" s="222" t="s">
        <v>213</v>
      </c>
      <c r="AU180" s="222" t="s">
        <v>83</v>
      </c>
      <c r="AY180" s="17" t="s">
        <v>121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7" t="s">
        <v>81</v>
      </c>
      <c r="BK180" s="223">
        <f>ROUND(I180*H180,2)</f>
        <v>0</v>
      </c>
      <c r="BL180" s="17" t="s">
        <v>129</v>
      </c>
      <c r="BM180" s="222" t="s">
        <v>216</v>
      </c>
    </row>
    <row r="181" s="2" customFormat="1">
      <c r="A181" s="38"/>
      <c r="B181" s="39"/>
      <c r="C181" s="40"/>
      <c r="D181" s="226" t="s">
        <v>217</v>
      </c>
      <c r="E181" s="40"/>
      <c r="F181" s="267" t="s">
        <v>218</v>
      </c>
      <c r="G181" s="40"/>
      <c r="H181" s="40"/>
      <c r="I181" s="268"/>
      <c r="J181" s="40"/>
      <c r="K181" s="40"/>
      <c r="L181" s="44"/>
      <c r="M181" s="269"/>
      <c r="N181" s="270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217</v>
      </c>
      <c r="AU181" s="17" t="s">
        <v>83</v>
      </c>
    </row>
    <row r="182" s="12" customFormat="1" ht="22.8" customHeight="1">
      <c r="A182" s="12"/>
      <c r="B182" s="195"/>
      <c r="C182" s="196"/>
      <c r="D182" s="197" t="s">
        <v>75</v>
      </c>
      <c r="E182" s="209" t="s">
        <v>173</v>
      </c>
      <c r="F182" s="209" t="s">
        <v>219</v>
      </c>
      <c r="G182" s="196"/>
      <c r="H182" s="196"/>
      <c r="I182" s="199"/>
      <c r="J182" s="210">
        <f>BK182</f>
        <v>0</v>
      </c>
      <c r="K182" s="196"/>
      <c r="L182" s="201"/>
      <c r="M182" s="202"/>
      <c r="N182" s="203"/>
      <c r="O182" s="203"/>
      <c r="P182" s="204">
        <f>SUM(P183:P194)</f>
        <v>0</v>
      </c>
      <c r="Q182" s="203"/>
      <c r="R182" s="204">
        <f>SUM(R183:R194)</f>
        <v>0.064860000000000001</v>
      </c>
      <c r="S182" s="203"/>
      <c r="T182" s="205">
        <f>SUM(T183:T194)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6" t="s">
        <v>81</v>
      </c>
      <c r="AT182" s="207" t="s">
        <v>75</v>
      </c>
      <c r="AU182" s="207" t="s">
        <v>81</v>
      </c>
      <c r="AY182" s="206" t="s">
        <v>121</v>
      </c>
      <c r="BK182" s="208">
        <f>SUM(BK183:BK194)</f>
        <v>0</v>
      </c>
    </row>
    <row r="183" s="2" customFormat="1" ht="16.5" customHeight="1">
      <c r="A183" s="38"/>
      <c r="B183" s="39"/>
      <c r="C183" s="211" t="s">
        <v>220</v>
      </c>
      <c r="D183" s="211" t="s">
        <v>124</v>
      </c>
      <c r="E183" s="212" t="s">
        <v>221</v>
      </c>
      <c r="F183" s="213" t="s">
        <v>222</v>
      </c>
      <c r="G183" s="214" t="s">
        <v>210</v>
      </c>
      <c r="H183" s="215">
        <v>7</v>
      </c>
      <c r="I183" s="216"/>
      <c r="J183" s="217">
        <f>ROUND(I183*H183,2)</f>
        <v>0</v>
      </c>
      <c r="K183" s="213" t="s">
        <v>128</v>
      </c>
      <c r="L183" s="44"/>
      <c r="M183" s="218" t="s">
        <v>1</v>
      </c>
      <c r="N183" s="219" t="s">
        <v>41</v>
      </c>
      <c r="O183" s="91"/>
      <c r="P183" s="220">
        <f>O183*H183</f>
        <v>0</v>
      </c>
      <c r="Q183" s="220">
        <v>0.00018000000000000001</v>
      </c>
      <c r="R183" s="220">
        <f>Q183*H183</f>
        <v>0.0012600000000000001</v>
      </c>
      <c r="S183" s="220">
        <v>0</v>
      </c>
      <c r="T183" s="221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2" t="s">
        <v>129</v>
      </c>
      <c r="AT183" s="222" t="s">
        <v>124</v>
      </c>
      <c r="AU183" s="222" t="s">
        <v>83</v>
      </c>
      <c r="AY183" s="17" t="s">
        <v>121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7" t="s">
        <v>81</v>
      </c>
      <c r="BK183" s="223">
        <f>ROUND(I183*H183,2)</f>
        <v>0</v>
      </c>
      <c r="BL183" s="17" t="s">
        <v>129</v>
      </c>
      <c r="BM183" s="222" t="s">
        <v>223</v>
      </c>
    </row>
    <row r="184" s="2" customFormat="1" ht="21.75" customHeight="1">
      <c r="A184" s="38"/>
      <c r="B184" s="39"/>
      <c r="C184" s="257" t="s">
        <v>224</v>
      </c>
      <c r="D184" s="257" t="s">
        <v>213</v>
      </c>
      <c r="E184" s="258" t="s">
        <v>225</v>
      </c>
      <c r="F184" s="259" t="s">
        <v>226</v>
      </c>
      <c r="G184" s="260" t="s">
        <v>210</v>
      </c>
      <c r="H184" s="261">
        <v>7</v>
      </c>
      <c r="I184" s="262"/>
      <c r="J184" s="263">
        <f>ROUND(I184*H184,2)</f>
        <v>0</v>
      </c>
      <c r="K184" s="259" t="s">
        <v>1</v>
      </c>
      <c r="L184" s="264"/>
      <c r="M184" s="265" t="s">
        <v>1</v>
      </c>
      <c r="N184" s="266" t="s">
        <v>41</v>
      </c>
      <c r="O184" s="91"/>
      <c r="P184" s="220">
        <f>O184*H184</f>
        <v>0</v>
      </c>
      <c r="Q184" s="220">
        <v>0.0080000000000000002</v>
      </c>
      <c r="R184" s="220">
        <f>Q184*H184</f>
        <v>0.056000000000000001</v>
      </c>
      <c r="S184" s="220">
        <v>0</v>
      </c>
      <c r="T184" s="221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2" t="s">
        <v>168</v>
      </c>
      <c r="AT184" s="222" t="s">
        <v>213</v>
      </c>
      <c r="AU184" s="222" t="s">
        <v>83</v>
      </c>
      <c r="AY184" s="17" t="s">
        <v>121</v>
      </c>
      <c r="BE184" s="223">
        <f>IF(N184="základní",J184,0)</f>
        <v>0</v>
      </c>
      <c r="BF184" s="223">
        <f>IF(N184="snížená",J184,0)</f>
        <v>0</v>
      </c>
      <c r="BG184" s="223">
        <f>IF(N184="zákl. přenesená",J184,0)</f>
        <v>0</v>
      </c>
      <c r="BH184" s="223">
        <f>IF(N184="sníž. přenesená",J184,0)</f>
        <v>0</v>
      </c>
      <c r="BI184" s="223">
        <f>IF(N184="nulová",J184,0)</f>
        <v>0</v>
      </c>
      <c r="BJ184" s="17" t="s">
        <v>81</v>
      </c>
      <c r="BK184" s="223">
        <f>ROUND(I184*H184,2)</f>
        <v>0</v>
      </c>
      <c r="BL184" s="17" t="s">
        <v>129</v>
      </c>
      <c r="BM184" s="222" t="s">
        <v>227</v>
      </c>
    </row>
    <row r="185" s="2" customFormat="1" ht="24.15" customHeight="1">
      <c r="A185" s="38"/>
      <c r="B185" s="39"/>
      <c r="C185" s="211" t="s">
        <v>228</v>
      </c>
      <c r="D185" s="211" t="s">
        <v>124</v>
      </c>
      <c r="E185" s="212" t="s">
        <v>229</v>
      </c>
      <c r="F185" s="213" t="s">
        <v>230</v>
      </c>
      <c r="G185" s="214" t="s">
        <v>210</v>
      </c>
      <c r="H185" s="215">
        <v>40</v>
      </c>
      <c r="I185" s="216"/>
      <c r="J185" s="217">
        <f>ROUND(I185*H185,2)</f>
        <v>0</v>
      </c>
      <c r="K185" s="213" t="s">
        <v>128</v>
      </c>
      <c r="L185" s="44"/>
      <c r="M185" s="218" t="s">
        <v>1</v>
      </c>
      <c r="N185" s="219" t="s">
        <v>41</v>
      </c>
      <c r="O185" s="91"/>
      <c r="P185" s="220">
        <f>O185*H185</f>
        <v>0</v>
      </c>
      <c r="Q185" s="220">
        <v>1.0000000000000001E-05</v>
      </c>
      <c r="R185" s="220">
        <f>Q185*H185</f>
        <v>0.00040000000000000002</v>
      </c>
      <c r="S185" s="220">
        <v>0</v>
      </c>
      <c r="T185" s="221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2" t="s">
        <v>129</v>
      </c>
      <c r="AT185" s="222" t="s">
        <v>124</v>
      </c>
      <c r="AU185" s="222" t="s">
        <v>83</v>
      </c>
      <c r="AY185" s="17" t="s">
        <v>121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7" t="s">
        <v>81</v>
      </c>
      <c r="BK185" s="223">
        <f>ROUND(I185*H185,2)</f>
        <v>0</v>
      </c>
      <c r="BL185" s="17" t="s">
        <v>129</v>
      </c>
      <c r="BM185" s="222" t="s">
        <v>231</v>
      </c>
    </row>
    <row r="186" s="2" customFormat="1" ht="21.75" customHeight="1">
      <c r="A186" s="38"/>
      <c r="B186" s="39"/>
      <c r="C186" s="211" t="s">
        <v>7</v>
      </c>
      <c r="D186" s="211" t="s">
        <v>124</v>
      </c>
      <c r="E186" s="212" t="s">
        <v>232</v>
      </c>
      <c r="F186" s="213" t="s">
        <v>233</v>
      </c>
      <c r="G186" s="214" t="s">
        <v>210</v>
      </c>
      <c r="H186" s="215">
        <v>40</v>
      </c>
      <c r="I186" s="216"/>
      <c r="J186" s="217">
        <f>ROUND(I186*H186,2)</f>
        <v>0</v>
      </c>
      <c r="K186" s="213" t="s">
        <v>128</v>
      </c>
      <c r="L186" s="44"/>
      <c r="M186" s="218" t="s">
        <v>1</v>
      </c>
      <c r="N186" s="219" t="s">
        <v>41</v>
      </c>
      <c r="O186" s="91"/>
      <c r="P186" s="220">
        <f>O186*H186</f>
        <v>0</v>
      </c>
      <c r="Q186" s="220">
        <v>0.00017000000000000001</v>
      </c>
      <c r="R186" s="220">
        <f>Q186*H186</f>
        <v>0.0068000000000000005</v>
      </c>
      <c r="S186" s="220">
        <v>0</v>
      </c>
      <c r="T186" s="221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2" t="s">
        <v>129</v>
      </c>
      <c r="AT186" s="222" t="s">
        <v>124</v>
      </c>
      <c r="AU186" s="222" t="s">
        <v>83</v>
      </c>
      <c r="AY186" s="17" t="s">
        <v>121</v>
      </c>
      <c r="BE186" s="223">
        <f>IF(N186="základní",J186,0)</f>
        <v>0</v>
      </c>
      <c r="BF186" s="223">
        <f>IF(N186="snížená",J186,0)</f>
        <v>0</v>
      </c>
      <c r="BG186" s="223">
        <f>IF(N186="zákl. přenesená",J186,0)</f>
        <v>0</v>
      </c>
      <c r="BH186" s="223">
        <f>IF(N186="sníž. přenesená",J186,0)</f>
        <v>0</v>
      </c>
      <c r="BI186" s="223">
        <f>IF(N186="nulová",J186,0)</f>
        <v>0</v>
      </c>
      <c r="BJ186" s="17" t="s">
        <v>81</v>
      </c>
      <c r="BK186" s="223">
        <f>ROUND(I186*H186,2)</f>
        <v>0</v>
      </c>
      <c r="BL186" s="17" t="s">
        <v>129</v>
      </c>
      <c r="BM186" s="222" t="s">
        <v>234</v>
      </c>
    </row>
    <row r="187" s="2" customFormat="1" ht="24.15" customHeight="1">
      <c r="A187" s="38"/>
      <c r="B187" s="39"/>
      <c r="C187" s="211" t="s">
        <v>235</v>
      </c>
      <c r="D187" s="211" t="s">
        <v>124</v>
      </c>
      <c r="E187" s="212" t="s">
        <v>236</v>
      </c>
      <c r="F187" s="213" t="s">
        <v>237</v>
      </c>
      <c r="G187" s="214" t="s">
        <v>210</v>
      </c>
      <c r="H187" s="215">
        <v>40</v>
      </c>
      <c r="I187" s="216"/>
      <c r="J187" s="217">
        <f>ROUND(I187*H187,2)</f>
        <v>0</v>
      </c>
      <c r="K187" s="213" t="s">
        <v>128</v>
      </c>
      <c r="L187" s="44"/>
      <c r="M187" s="218" t="s">
        <v>1</v>
      </c>
      <c r="N187" s="219" t="s">
        <v>41</v>
      </c>
      <c r="O187" s="91"/>
      <c r="P187" s="220">
        <f>O187*H187</f>
        <v>0</v>
      </c>
      <c r="Q187" s="220">
        <v>0</v>
      </c>
      <c r="R187" s="220">
        <f>Q187*H187</f>
        <v>0</v>
      </c>
      <c r="S187" s="220">
        <v>0</v>
      </c>
      <c r="T187" s="221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2" t="s">
        <v>129</v>
      </c>
      <c r="AT187" s="222" t="s">
        <v>124</v>
      </c>
      <c r="AU187" s="222" t="s">
        <v>83</v>
      </c>
      <c r="AY187" s="17" t="s">
        <v>121</v>
      </c>
      <c r="BE187" s="223">
        <f>IF(N187="základní",J187,0)</f>
        <v>0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7" t="s">
        <v>81</v>
      </c>
      <c r="BK187" s="223">
        <f>ROUND(I187*H187,2)</f>
        <v>0</v>
      </c>
      <c r="BL187" s="17" t="s">
        <v>129</v>
      </c>
      <c r="BM187" s="222" t="s">
        <v>238</v>
      </c>
    </row>
    <row r="188" s="2" customFormat="1" ht="16.5" customHeight="1">
      <c r="A188" s="38"/>
      <c r="B188" s="39"/>
      <c r="C188" s="257" t="s">
        <v>239</v>
      </c>
      <c r="D188" s="257" t="s">
        <v>213</v>
      </c>
      <c r="E188" s="258" t="s">
        <v>240</v>
      </c>
      <c r="F188" s="259" t="s">
        <v>241</v>
      </c>
      <c r="G188" s="260" t="s">
        <v>210</v>
      </c>
      <c r="H188" s="261">
        <v>20</v>
      </c>
      <c r="I188" s="262"/>
      <c r="J188" s="263">
        <f>ROUND(I188*H188,2)</f>
        <v>0</v>
      </c>
      <c r="K188" s="259" t="s">
        <v>1</v>
      </c>
      <c r="L188" s="264"/>
      <c r="M188" s="265" t="s">
        <v>1</v>
      </c>
      <c r="N188" s="266" t="s">
        <v>41</v>
      </c>
      <c r="O188" s="91"/>
      <c r="P188" s="220">
        <f>O188*H188</f>
        <v>0</v>
      </c>
      <c r="Q188" s="220">
        <v>0</v>
      </c>
      <c r="R188" s="220">
        <f>Q188*H188</f>
        <v>0</v>
      </c>
      <c r="S188" s="220">
        <v>0</v>
      </c>
      <c r="T188" s="221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2" t="s">
        <v>168</v>
      </c>
      <c r="AT188" s="222" t="s">
        <v>213</v>
      </c>
      <c r="AU188" s="222" t="s">
        <v>83</v>
      </c>
      <c r="AY188" s="17" t="s">
        <v>121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7" t="s">
        <v>81</v>
      </c>
      <c r="BK188" s="223">
        <f>ROUND(I188*H188,2)</f>
        <v>0</v>
      </c>
      <c r="BL188" s="17" t="s">
        <v>129</v>
      </c>
      <c r="BM188" s="222" t="s">
        <v>242</v>
      </c>
    </row>
    <row r="189" s="2" customFormat="1" ht="24.15" customHeight="1">
      <c r="A189" s="38"/>
      <c r="B189" s="39"/>
      <c r="C189" s="257" t="s">
        <v>243</v>
      </c>
      <c r="D189" s="257" t="s">
        <v>213</v>
      </c>
      <c r="E189" s="258" t="s">
        <v>244</v>
      </c>
      <c r="F189" s="259" t="s">
        <v>245</v>
      </c>
      <c r="G189" s="260" t="s">
        <v>210</v>
      </c>
      <c r="H189" s="261">
        <v>10</v>
      </c>
      <c r="I189" s="262"/>
      <c r="J189" s="263">
        <f>ROUND(I189*H189,2)</f>
        <v>0</v>
      </c>
      <c r="K189" s="259" t="s">
        <v>1</v>
      </c>
      <c r="L189" s="264"/>
      <c r="M189" s="265" t="s">
        <v>1</v>
      </c>
      <c r="N189" s="266" t="s">
        <v>41</v>
      </c>
      <c r="O189" s="91"/>
      <c r="P189" s="220">
        <f>O189*H189</f>
        <v>0</v>
      </c>
      <c r="Q189" s="220">
        <v>0</v>
      </c>
      <c r="R189" s="220">
        <f>Q189*H189</f>
        <v>0</v>
      </c>
      <c r="S189" s="220">
        <v>0</v>
      </c>
      <c r="T189" s="221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2" t="s">
        <v>168</v>
      </c>
      <c r="AT189" s="222" t="s">
        <v>213</v>
      </c>
      <c r="AU189" s="222" t="s">
        <v>83</v>
      </c>
      <c r="AY189" s="17" t="s">
        <v>121</v>
      </c>
      <c r="BE189" s="223">
        <f>IF(N189="základní",J189,0)</f>
        <v>0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7" t="s">
        <v>81</v>
      </c>
      <c r="BK189" s="223">
        <f>ROUND(I189*H189,2)</f>
        <v>0</v>
      </c>
      <c r="BL189" s="17" t="s">
        <v>129</v>
      </c>
      <c r="BM189" s="222" t="s">
        <v>246</v>
      </c>
    </row>
    <row r="190" s="2" customFormat="1" ht="16.5" customHeight="1">
      <c r="A190" s="38"/>
      <c r="B190" s="39"/>
      <c r="C190" s="257" t="s">
        <v>247</v>
      </c>
      <c r="D190" s="257" t="s">
        <v>213</v>
      </c>
      <c r="E190" s="258" t="s">
        <v>248</v>
      </c>
      <c r="F190" s="259" t="s">
        <v>249</v>
      </c>
      <c r="G190" s="260" t="s">
        <v>210</v>
      </c>
      <c r="H190" s="261">
        <v>10</v>
      </c>
      <c r="I190" s="262"/>
      <c r="J190" s="263">
        <f>ROUND(I190*H190,2)</f>
        <v>0</v>
      </c>
      <c r="K190" s="259" t="s">
        <v>1</v>
      </c>
      <c r="L190" s="264"/>
      <c r="M190" s="265" t="s">
        <v>1</v>
      </c>
      <c r="N190" s="266" t="s">
        <v>41</v>
      </c>
      <c r="O190" s="91"/>
      <c r="P190" s="220">
        <f>O190*H190</f>
        <v>0</v>
      </c>
      <c r="Q190" s="220">
        <v>0</v>
      </c>
      <c r="R190" s="220">
        <f>Q190*H190</f>
        <v>0</v>
      </c>
      <c r="S190" s="220">
        <v>0</v>
      </c>
      <c r="T190" s="221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2" t="s">
        <v>168</v>
      </c>
      <c r="AT190" s="222" t="s">
        <v>213</v>
      </c>
      <c r="AU190" s="222" t="s">
        <v>83</v>
      </c>
      <c r="AY190" s="17" t="s">
        <v>121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7" t="s">
        <v>81</v>
      </c>
      <c r="BK190" s="223">
        <f>ROUND(I190*H190,2)</f>
        <v>0</v>
      </c>
      <c r="BL190" s="17" t="s">
        <v>129</v>
      </c>
      <c r="BM190" s="222" t="s">
        <v>250</v>
      </c>
    </row>
    <row r="191" s="2" customFormat="1" ht="24.15" customHeight="1">
      <c r="A191" s="38"/>
      <c r="B191" s="39"/>
      <c r="C191" s="211" t="s">
        <v>251</v>
      </c>
      <c r="D191" s="211" t="s">
        <v>124</v>
      </c>
      <c r="E191" s="212" t="s">
        <v>252</v>
      </c>
      <c r="F191" s="213" t="s">
        <v>253</v>
      </c>
      <c r="G191" s="214" t="s">
        <v>210</v>
      </c>
      <c r="H191" s="215">
        <v>40</v>
      </c>
      <c r="I191" s="216"/>
      <c r="J191" s="217">
        <f>ROUND(I191*H191,2)</f>
        <v>0</v>
      </c>
      <c r="K191" s="213" t="s">
        <v>128</v>
      </c>
      <c r="L191" s="44"/>
      <c r="M191" s="218" t="s">
        <v>1</v>
      </c>
      <c r="N191" s="219" t="s">
        <v>41</v>
      </c>
      <c r="O191" s="91"/>
      <c r="P191" s="220">
        <f>O191*H191</f>
        <v>0</v>
      </c>
      <c r="Q191" s="220">
        <v>1.0000000000000001E-05</v>
      </c>
      <c r="R191" s="220">
        <f>Q191*H191</f>
        <v>0.00040000000000000002</v>
      </c>
      <c r="S191" s="220">
        <v>0</v>
      </c>
      <c r="T191" s="221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2" t="s">
        <v>129</v>
      </c>
      <c r="AT191" s="222" t="s">
        <v>124</v>
      </c>
      <c r="AU191" s="222" t="s">
        <v>83</v>
      </c>
      <c r="AY191" s="17" t="s">
        <v>121</v>
      </c>
      <c r="BE191" s="223">
        <f>IF(N191="základní",J191,0)</f>
        <v>0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7" t="s">
        <v>81</v>
      </c>
      <c r="BK191" s="223">
        <f>ROUND(I191*H191,2)</f>
        <v>0</v>
      </c>
      <c r="BL191" s="17" t="s">
        <v>129</v>
      </c>
      <c r="BM191" s="222" t="s">
        <v>254</v>
      </c>
    </row>
    <row r="192" s="2" customFormat="1" ht="16.5" customHeight="1">
      <c r="A192" s="38"/>
      <c r="B192" s="39"/>
      <c r="C192" s="257" t="s">
        <v>255</v>
      </c>
      <c r="D192" s="257" t="s">
        <v>213</v>
      </c>
      <c r="E192" s="258" t="s">
        <v>256</v>
      </c>
      <c r="F192" s="259" t="s">
        <v>257</v>
      </c>
      <c r="G192" s="260" t="s">
        <v>210</v>
      </c>
      <c r="H192" s="261">
        <v>20</v>
      </c>
      <c r="I192" s="262"/>
      <c r="J192" s="263">
        <f>ROUND(I192*H192,2)</f>
        <v>0</v>
      </c>
      <c r="K192" s="259" t="s">
        <v>1</v>
      </c>
      <c r="L192" s="264"/>
      <c r="M192" s="265" t="s">
        <v>1</v>
      </c>
      <c r="N192" s="266" t="s">
        <v>41</v>
      </c>
      <c r="O192" s="91"/>
      <c r="P192" s="220">
        <f>O192*H192</f>
        <v>0</v>
      </c>
      <c r="Q192" s="220">
        <v>0</v>
      </c>
      <c r="R192" s="220">
        <f>Q192*H192</f>
        <v>0</v>
      </c>
      <c r="S192" s="220">
        <v>0</v>
      </c>
      <c r="T192" s="221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2" t="s">
        <v>168</v>
      </c>
      <c r="AT192" s="222" t="s">
        <v>213</v>
      </c>
      <c r="AU192" s="222" t="s">
        <v>83</v>
      </c>
      <c r="AY192" s="17" t="s">
        <v>121</v>
      </c>
      <c r="BE192" s="223">
        <f>IF(N192="základní",J192,0)</f>
        <v>0</v>
      </c>
      <c r="BF192" s="223">
        <f>IF(N192="snížená",J192,0)</f>
        <v>0</v>
      </c>
      <c r="BG192" s="223">
        <f>IF(N192="zákl. přenesená",J192,0)</f>
        <v>0</v>
      </c>
      <c r="BH192" s="223">
        <f>IF(N192="sníž. přenesená",J192,0)</f>
        <v>0</v>
      </c>
      <c r="BI192" s="223">
        <f>IF(N192="nulová",J192,0)</f>
        <v>0</v>
      </c>
      <c r="BJ192" s="17" t="s">
        <v>81</v>
      </c>
      <c r="BK192" s="223">
        <f>ROUND(I192*H192,2)</f>
        <v>0</v>
      </c>
      <c r="BL192" s="17" t="s">
        <v>129</v>
      </c>
      <c r="BM192" s="222" t="s">
        <v>258</v>
      </c>
    </row>
    <row r="193" s="2" customFormat="1" ht="21.75" customHeight="1">
      <c r="A193" s="38"/>
      <c r="B193" s="39"/>
      <c r="C193" s="257" t="s">
        <v>259</v>
      </c>
      <c r="D193" s="257" t="s">
        <v>213</v>
      </c>
      <c r="E193" s="258" t="s">
        <v>260</v>
      </c>
      <c r="F193" s="259" t="s">
        <v>261</v>
      </c>
      <c r="G193" s="260" t="s">
        <v>210</v>
      </c>
      <c r="H193" s="261">
        <v>10</v>
      </c>
      <c r="I193" s="262"/>
      <c r="J193" s="263">
        <f>ROUND(I193*H193,2)</f>
        <v>0</v>
      </c>
      <c r="K193" s="259" t="s">
        <v>1</v>
      </c>
      <c r="L193" s="264"/>
      <c r="M193" s="265" t="s">
        <v>1</v>
      </c>
      <c r="N193" s="266" t="s">
        <v>41</v>
      </c>
      <c r="O193" s="91"/>
      <c r="P193" s="220">
        <f>O193*H193</f>
        <v>0</v>
      </c>
      <c r="Q193" s="220">
        <v>0</v>
      </c>
      <c r="R193" s="220">
        <f>Q193*H193</f>
        <v>0</v>
      </c>
      <c r="S193" s="220">
        <v>0</v>
      </c>
      <c r="T193" s="221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2" t="s">
        <v>168</v>
      </c>
      <c r="AT193" s="222" t="s">
        <v>213</v>
      </c>
      <c r="AU193" s="222" t="s">
        <v>83</v>
      </c>
      <c r="AY193" s="17" t="s">
        <v>121</v>
      </c>
      <c r="BE193" s="223">
        <f>IF(N193="základní",J193,0)</f>
        <v>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7" t="s">
        <v>81</v>
      </c>
      <c r="BK193" s="223">
        <f>ROUND(I193*H193,2)</f>
        <v>0</v>
      </c>
      <c r="BL193" s="17" t="s">
        <v>129</v>
      </c>
      <c r="BM193" s="222" t="s">
        <v>262</v>
      </c>
    </row>
    <row r="194" s="2" customFormat="1" ht="16.5" customHeight="1">
      <c r="A194" s="38"/>
      <c r="B194" s="39"/>
      <c r="C194" s="257" t="s">
        <v>263</v>
      </c>
      <c r="D194" s="257" t="s">
        <v>213</v>
      </c>
      <c r="E194" s="258" t="s">
        <v>264</v>
      </c>
      <c r="F194" s="259" t="s">
        <v>265</v>
      </c>
      <c r="G194" s="260" t="s">
        <v>210</v>
      </c>
      <c r="H194" s="261">
        <v>10</v>
      </c>
      <c r="I194" s="262"/>
      <c r="J194" s="263">
        <f>ROUND(I194*H194,2)</f>
        <v>0</v>
      </c>
      <c r="K194" s="259" t="s">
        <v>1</v>
      </c>
      <c r="L194" s="264"/>
      <c r="M194" s="265" t="s">
        <v>1</v>
      </c>
      <c r="N194" s="266" t="s">
        <v>41</v>
      </c>
      <c r="O194" s="91"/>
      <c r="P194" s="220">
        <f>O194*H194</f>
        <v>0</v>
      </c>
      <c r="Q194" s="220">
        <v>0</v>
      </c>
      <c r="R194" s="220">
        <f>Q194*H194</f>
        <v>0</v>
      </c>
      <c r="S194" s="220">
        <v>0</v>
      </c>
      <c r="T194" s="221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2" t="s">
        <v>168</v>
      </c>
      <c r="AT194" s="222" t="s">
        <v>213</v>
      </c>
      <c r="AU194" s="222" t="s">
        <v>83</v>
      </c>
      <c r="AY194" s="17" t="s">
        <v>121</v>
      </c>
      <c r="BE194" s="223">
        <f>IF(N194="základní",J194,0)</f>
        <v>0</v>
      </c>
      <c r="BF194" s="223">
        <f>IF(N194="snížená",J194,0)</f>
        <v>0</v>
      </c>
      <c r="BG194" s="223">
        <f>IF(N194="zákl. přenesená",J194,0)</f>
        <v>0</v>
      </c>
      <c r="BH194" s="223">
        <f>IF(N194="sníž. přenesená",J194,0)</f>
        <v>0</v>
      </c>
      <c r="BI194" s="223">
        <f>IF(N194="nulová",J194,0)</f>
        <v>0</v>
      </c>
      <c r="BJ194" s="17" t="s">
        <v>81</v>
      </c>
      <c r="BK194" s="223">
        <f>ROUND(I194*H194,2)</f>
        <v>0</v>
      </c>
      <c r="BL194" s="17" t="s">
        <v>129</v>
      </c>
      <c r="BM194" s="222" t="s">
        <v>266</v>
      </c>
    </row>
    <row r="195" s="12" customFormat="1" ht="22.8" customHeight="1">
      <c r="A195" s="12"/>
      <c r="B195" s="195"/>
      <c r="C195" s="196"/>
      <c r="D195" s="197" t="s">
        <v>75</v>
      </c>
      <c r="E195" s="209" t="s">
        <v>267</v>
      </c>
      <c r="F195" s="209" t="s">
        <v>268</v>
      </c>
      <c r="G195" s="196"/>
      <c r="H195" s="196"/>
      <c r="I195" s="199"/>
      <c r="J195" s="210">
        <f>BK195</f>
        <v>0</v>
      </c>
      <c r="K195" s="196"/>
      <c r="L195" s="201"/>
      <c r="M195" s="202"/>
      <c r="N195" s="203"/>
      <c r="O195" s="203"/>
      <c r="P195" s="204">
        <f>P196</f>
        <v>0</v>
      </c>
      <c r="Q195" s="203"/>
      <c r="R195" s="204">
        <f>R196</f>
        <v>0</v>
      </c>
      <c r="S195" s="203"/>
      <c r="T195" s="205">
        <f>T196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6" t="s">
        <v>81</v>
      </c>
      <c r="AT195" s="207" t="s">
        <v>75</v>
      </c>
      <c r="AU195" s="207" t="s">
        <v>81</v>
      </c>
      <c r="AY195" s="206" t="s">
        <v>121</v>
      </c>
      <c r="BK195" s="208">
        <f>BK196</f>
        <v>0</v>
      </c>
    </row>
    <row r="196" s="2" customFormat="1" ht="16.5" customHeight="1">
      <c r="A196" s="38"/>
      <c r="B196" s="39"/>
      <c r="C196" s="211" t="s">
        <v>269</v>
      </c>
      <c r="D196" s="211" t="s">
        <v>124</v>
      </c>
      <c r="E196" s="212" t="s">
        <v>270</v>
      </c>
      <c r="F196" s="213" t="s">
        <v>271</v>
      </c>
      <c r="G196" s="214" t="s">
        <v>145</v>
      </c>
      <c r="H196" s="215">
        <v>22.231000000000002</v>
      </c>
      <c r="I196" s="216"/>
      <c r="J196" s="217">
        <f>ROUND(I196*H196,2)</f>
        <v>0</v>
      </c>
      <c r="K196" s="213" t="s">
        <v>128</v>
      </c>
      <c r="L196" s="44"/>
      <c r="M196" s="218" t="s">
        <v>1</v>
      </c>
      <c r="N196" s="219" t="s">
        <v>41</v>
      </c>
      <c r="O196" s="91"/>
      <c r="P196" s="220">
        <f>O196*H196</f>
        <v>0</v>
      </c>
      <c r="Q196" s="220">
        <v>0</v>
      </c>
      <c r="R196" s="220">
        <f>Q196*H196</f>
        <v>0</v>
      </c>
      <c r="S196" s="220">
        <v>0</v>
      </c>
      <c r="T196" s="221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2" t="s">
        <v>129</v>
      </c>
      <c r="AT196" s="222" t="s">
        <v>124</v>
      </c>
      <c r="AU196" s="222" t="s">
        <v>83</v>
      </c>
      <c r="AY196" s="17" t="s">
        <v>121</v>
      </c>
      <c r="BE196" s="223">
        <f>IF(N196="základní",J196,0)</f>
        <v>0</v>
      </c>
      <c r="BF196" s="223">
        <f>IF(N196="snížená",J196,0)</f>
        <v>0</v>
      </c>
      <c r="BG196" s="223">
        <f>IF(N196="zákl. přenesená",J196,0)</f>
        <v>0</v>
      </c>
      <c r="BH196" s="223">
        <f>IF(N196="sníž. přenesená",J196,0)</f>
        <v>0</v>
      </c>
      <c r="BI196" s="223">
        <f>IF(N196="nulová",J196,0)</f>
        <v>0</v>
      </c>
      <c r="BJ196" s="17" t="s">
        <v>81</v>
      </c>
      <c r="BK196" s="223">
        <f>ROUND(I196*H196,2)</f>
        <v>0</v>
      </c>
      <c r="BL196" s="17" t="s">
        <v>129</v>
      </c>
      <c r="BM196" s="222" t="s">
        <v>272</v>
      </c>
    </row>
    <row r="197" s="12" customFormat="1" ht="25.92" customHeight="1">
      <c r="A197" s="12"/>
      <c r="B197" s="195"/>
      <c r="C197" s="196"/>
      <c r="D197" s="197" t="s">
        <v>75</v>
      </c>
      <c r="E197" s="198" t="s">
        <v>273</v>
      </c>
      <c r="F197" s="198" t="s">
        <v>274</v>
      </c>
      <c r="G197" s="196"/>
      <c r="H197" s="196"/>
      <c r="I197" s="199"/>
      <c r="J197" s="200">
        <f>BK197</f>
        <v>0</v>
      </c>
      <c r="K197" s="196"/>
      <c r="L197" s="201"/>
      <c r="M197" s="202"/>
      <c r="N197" s="203"/>
      <c r="O197" s="203"/>
      <c r="P197" s="204">
        <f>P198+P209+P214+P227+P232+P482+P484</f>
        <v>0</v>
      </c>
      <c r="Q197" s="203"/>
      <c r="R197" s="204">
        <f>R198+R209+R214+R227+R232+R482+R484</f>
        <v>5.2902915500000001</v>
      </c>
      <c r="S197" s="203"/>
      <c r="T197" s="205">
        <f>T198+T209+T214+T227+T232+T482+T484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6" t="s">
        <v>83</v>
      </c>
      <c r="AT197" s="207" t="s">
        <v>75</v>
      </c>
      <c r="AU197" s="207" t="s">
        <v>76</v>
      </c>
      <c r="AY197" s="206" t="s">
        <v>121</v>
      </c>
      <c r="BK197" s="208">
        <f>BK198+BK209+BK214+BK227+BK232+BK482+BK484</f>
        <v>0</v>
      </c>
    </row>
    <row r="198" s="12" customFormat="1" ht="22.8" customHeight="1">
      <c r="A198" s="12"/>
      <c r="B198" s="195"/>
      <c r="C198" s="196"/>
      <c r="D198" s="197" t="s">
        <v>75</v>
      </c>
      <c r="E198" s="209" t="s">
        <v>275</v>
      </c>
      <c r="F198" s="209" t="s">
        <v>276</v>
      </c>
      <c r="G198" s="196"/>
      <c r="H198" s="196"/>
      <c r="I198" s="199"/>
      <c r="J198" s="210">
        <f>BK198</f>
        <v>0</v>
      </c>
      <c r="K198" s="196"/>
      <c r="L198" s="201"/>
      <c r="M198" s="202"/>
      <c r="N198" s="203"/>
      <c r="O198" s="203"/>
      <c r="P198" s="204">
        <f>SUM(P199:P208)</f>
        <v>0</v>
      </c>
      <c r="Q198" s="203"/>
      <c r="R198" s="204">
        <f>SUM(R199:R208)</f>
        <v>0.011491999999999999</v>
      </c>
      <c r="S198" s="203"/>
      <c r="T198" s="205">
        <f>SUM(T199:T208)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6" t="s">
        <v>83</v>
      </c>
      <c r="AT198" s="207" t="s">
        <v>75</v>
      </c>
      <c r="AU198" s="207" t="s">
        <v>81</v>
      </c>
      <c r="AY198" s="206" t="s">
        <v>121</v>
      </c>
      <c r="BK198" s="208">
        <f>SUM(BK199:BK208)</f>
        <v>0</v>
      </c>
    </row>
    <row r="199" s="2" customFormat="1" ht="24.15" customHeight="1">
      <c r="A199" s="38"/>
      <c r="B199" s="39"/>
      <c r="C199" s="211" t="s">
        <v>277</v>
      </c>
      <c r="D199" s="211" t="s">
        <v>124</v>
      </c>
      <c r="E199" s="212" t="s">
        <v>278</v>
      </c>
      <c r="F199" s="213" t="s">
        <v>279</v>
      </c>
      <c r="G199" s="214" t="s">
        <v>127</v>
      </c>
      <c r="H199" s="215">
        <v>5.2000000000000002</v>
      </c>
      <c r="I199" s="216"/>
      <c r="J199" s="217">
        <f>ROUND(I199*H199,2)</f>
        <v>0</v>
      </c>
      <c r="K199" s="213" t="s">
        <v>128</v>
      </c>
      <c r="L199" s="44"/>
      <c r="M199" s="218" t="s">
        <v>1</v>
      </c>
      <c r="N199" s="219" t="s">
        <v>41</v>
      </c>
      <c r="O199" s="91"/>
      <c r="P199" s="220">
        <f>O199*H199</f>
        <v>0</v>
      </c>
      <c r="Q199" s="220">
        <v>0</v>
      </c>
      <c r="R199" s="220">
        <f>Q199*H199</f>
        <v>0</v>
      </c>
      <c r="S199" s="220">
        <v>0</v>
      </c>
      <c r="T199" s="221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2" t="s">
        <v>207</v>
      </c>
      <c r="AT199" s="222" t="s">
        <v>124</v>
      </c>
      <c r="AU199" s="222" t="s">
        <v>83</v>
      </c>
      <c r="AY199" s="17" t="s">
        <v>121</v>
      </c>
      <c r="BE199" s="223">
        <f>IF(N199="základní",J199,0)</f>
        <v>0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7" t="s">
        <v>81</v>
      </c>
      <c r="BK199" s="223">
        <f>ROUND(I199*H199,2)</f>
        <v>0</v>
      </c>
      <c r="BL199" s="17" t="s">
        <v>207</v>
      </c>
      <c r="BM199" s="222" t="s">
        <v>280</v>
      </c>
    </row>
    <row r="200" s="13" customFormat="1">
      <c r="A200" s="13"/>
      <c r="B200" s="224"/>
      <c r="C200" s="225"/>
      <c r="D200" s="226" t="s">
        <v>131</v>
      </c>
      <c r="E200" s="227" t="s">
        <v>1</v>
      </c>
      <c r="F200" s="228" t="s">
        <v>164</v>
      </c>
      <c r="G200" s="225"/>
      <c r="H200" s="227" t="s">
        <v>1</v>
      </c>
      <c r="I200" s="229"/>
      <c r="J200" s="225"/>
      <c r="K200" s="225"/>
      <c r="L200" s="230"/>
      <c r="M200" s="231"/>
      <c r="N200" s="232"/>
      <c r="O200" s="232"/>
      <c r="P200" s="232"/>
      <c r="Q200" s="232"/>
      <c r="R200" s="232"/>
      <c r="S200" s="232"/>
      <c r="T200" s="23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4" t="s">
        <v>131</v>
      </c>
      <c r="AU200" s="234" t="s">
        <v>83</v>
      </c>
      <c r="AV200" s="13" t="s">
        <v>81</v>
      </c>
      <c r="AW200" s="13" t="s">
        <v>32</v>
      </c>
      <c r="AX200" s="13" t="s">
        <v>76</v>
      </c>
      <c r="AY200" s="234" t="s">
        <v>121</v>
      </c>
    </row>
    <row r="201" s="14" customFormat="1">
      <c r="A201" s="14"/>
      <c r="B201" s="235"/>
      <c r="C201" s="236"/>
      <c r="D201" s="226" t="s">
        <v>131</v>
      </c>
      <c r="E201" s="237" t="s">
        <v>1</v>
      </c>
      <c r="F201" s="238" t="s">
        <v>281</v>
      </c>
      <c r="G201" s="236"/>
      <c r="H201" s="239">
        <v>2.6000000000000001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5" t="s">
        <v>131</v>
      </c>
      <c r="AU201" s="245" t="s">
        <v>83</v>
      </c>
      <c r="AV201" s="14" t="s">
        <v>83</v>
      </c>
      <c r="AW201" s="14" t="s">
        <v>32</v>
      </c>
      <c r="AX201" s="14" t="s">
        <v>76</v>
      </c>
      <c r="AY201" s="245" t="s">
        <v>121</v>
      </c>
    </row>
    <row r="202" s="14" customFormat="1">
      <c r="A202" s="14"/>
      <c r="B202" s="235"/>
      <c r="C202" s="236"/>
      <c r="D202" s="226" t="s">
        <v>131</v>
      </c>
      <c r="E202" s="237" t="s">
        <v>1</v>
      </c>
      <c r="F202" s="238" t="s">
        <v>281</v>
      </c>
      <c r="G202" s="236"/>
      <c r="H202" s="239">
        <v>2.6000000000000001</v>
      </c>
      <c r="I202" s="240"/>
      <c r="J202" s="236"/>
      <c r="K202" s="236"/>
      <c r="L202" s="241"/>
      <c r="M202" s="242"/>
      <c r="N202" s="243"/>
      <c r="O202" s="243"/>
      <c r="P202" s="243"/>
      <c r="Q202" s="243"/>
      <c r="R202" s="243"/>
      <c r="S202" s="243"/>
      <c r="T202" s="24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5" t="s">
        <v>131</v>
      </c>
      <c r="AU202" s="245" t="s">
        <v>83</v>
      </c>
      <c r="AV202" s="14" t="s">
        <v>83</v>
      </c>
      <c r="AW202" s="14" t="s">
        <v>32</v>
      </c>
      <c r="AX202" s="14" t="s">
        <v>76</v>
      </c>
      <c r="AY202" s="245" t="s">
        <v>121</v>
      </c>
    </row>
    <row r="203" s="15" customFormat="1">
      <c r="A203" s="15"/>
      <c r="B203" s="246"/>
      <c r="C203" s="247"/>
      <c r="D203" s="226" t="s">
        <v>131</v>
      </c>
      <c r="E203" s="248" t="s">
        <v>1</v>
      </c>
      <c r="F203" s="249" t="s">
        <v>167</v>
      </c>
      <c r="G203" s="247"/>
      <c r="H203" s="250">
        <v>5.2000000000000002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6" t="s">
        <v>131</v>
      </c>
      <c r="AU203" s="256" t="s">
        <v>83</v>
      </c>
      <c r="AV203" s="15" t="s">
        <v>129</v>
      </c>
      <c r="AW203" s="15" t="s">
        <v>32</v>
      </c>
      <c r="AX203" s="15" t="s">
        <v>81</v>
      </c>
      <c r="AY203" s="256" t="s">
        <v>121</v>
      </c>
    </row>
    <row r="204" s="2" customFormat="1" ht="24.15" customHeight="1">
      <c r="A204" s="38"/>
      <c r="B204" s="39"/>
      <c r="C204" s="257" t="s">
        <v>282</v>
      </c>
      <c r="D204" s="257" t="s">
        <v>213</v>
      </c>
      <c r="E204" s="258" t="s">
        <v>283</v>
      </c>
      <c r="F204" s="259" t="s">
        <v>284</v>
      </c>
      <c r="G204" s="260" t="s">
        <v>127</v>
      </c>
      <c r="H204" s="261">
        <v>6.7599999999999998</v>
      </c>
      <c r="I204" s="262"/>
      <c r="J204" s="263">
        <f>ROUND(I204*H204,2)</f>
        <v>0</v>
      </c>
      <c r="K204" s="259" t="s">
        <v>128</v>
      </c>
      <c r="L204" s="264"/>
      <c r="M204" s="265" t="s">
        <v>1</v>
      </c>
      <c r="N204" s="266" t="s">
        <v>41</v>
      </c>
      <c r="O204" s="91"/>
      <c r="P204" s="220">
        <f>O204*H204</f>
        <v>0</v>
      </c>
      <c r="Q204" s="220">
        <v>0.0016999999999999999</v>
      </c>
      <c r="R204" s="220">
        <f>Q204*H204</f>
        <v>0.011491999999999999</v>
      </c>
      <c r="S204" s="220">
        <v>0</v>
      </c>
      <c r="T204" s="221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2" t="s">
        <v>282</v>
      </c>
      <c r="AT204" s="222" t="s">
        <v>213</v>
      </c>
      <c r="AU204" s="222" t="s">
        <v>83</v>
      </c>
      <c r="AY204" s="17" t="s">
        <v>121</v>
      </c>
      <c r="BE204" s="223">
        <f>IF(N204="základní",J204,0)</f>
        <v>0</v>
      </c>
      <c r="BF204" s="223">
        <f>IF(N204="snížená",J204,0)</f>
        <v>0</v>
      </c>
      <c r="BG204" s="223">
        <f>IF(N204="zákl. přenesená",J204,0)</f>
        <v>0</v>
      </c>
      <c r="BH204" s="223">
        <f>IF(N204="sníž. přenesená",J204,0)</f>
        <v>0</v>
      </c>
      <c r="BI204" s="223">
        <f>IF(N204="nulová",J204,0)</f>
        <v>0</v>
      </c>
      <c r="BJ204" s="17" t="s">
        <v>81</v>
      </c>
      <c r="BK204" s="223">
        <f>ROUND(I204*H204,2)</f>
        <v>0</v>
      </c>
      <c r="BL204" s="17" t="s">
        <v>207</v>
      </c>
      <c r="BM204" s="222" t="s">
        <v>285</v>
      </c>
    </row>
    <row r="205" s="14" customFormat="1">
      <c r="A205" s="14"/>
      <c r="B205" s="235"/>
      <c r="C205" s="236"/>
      <c r="D205" s="226" t="s">
        <v>131</v>
      </c>
      <c r="E205" s="236"/>
      <c r="F205" s="238" t="s">
        <v>286</v>
      </c>
      <c r="G205" s="236"/>
      <c r="H205" s="239">
        <v>6.7599999999999998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5" t="s">
        <v>131</v>
      </c>
      <c r="AU205" s="245" t="s">
        <v>83</v>
      </c>
      <c r="AV205" s="14" t="s">
        <v>83</v>
      </c>
      <c r="AW205" s="14" t="s">
        <v>4</v>
      </c>
      <c r="AX205" s="14" t="s">
        <v>81</v>
      </c>
      <c r="AY205" s="245" t="s">
        <v>121</v>
      </c>
    </row>
    <row r="206" s="2" customFormat="1" ht="24.15" customHeight="1">
      <c r="A206" s="38"/>
      <c r="B206" s="39"/>
      <c r="C206" s="211" t="s">
        <v>287</v>
      </c>
      <c r="D206" s="211" t="s">
        <v>124</v>
      </c>
      <c r="E206" s="212" t="s">
        <v>288</v>
      </c>
      <c r="F206" s="213" t="s">
        <v>289</v>
      </c>
      <c r="G206" s="214" t="s">
        <v>127</v>
      </c>
      <c r="H206" s="215">
        <v>5.2000000000000002</v>
      </c>
      <c r="I206" s="216"/>
      <c r="J206" s="217">
        <f>ROUND(I206*H206,2)</f>
        <v>0</v>
      </c>
      <c r="K206" s="213" t="s">
        <v>128</v>
      </c>
      <c r="L206" s="44"/>
      <c r="M206" s="218" t="s">
        <v>1</v>
      </c>
      <c r="N206" s="219" t="s">
        <v>41</v>
      </c>
      <c r="O206" s="91"/>
      <c r="P206" s="220">
        <f>O206*H206</f>
        <v>0</v>
      </c>
      <c r="Q206" s="220">
        <v>0</v>
      </c>
      <c r="R206" s="220">
        <f>Q206*H206</f>
        <v>0</v>
      </c>
      <c r="S206" s="220">
        <v>0</v>
      </c>
      <c r="T206" s="221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2" t="s">
        <v>207</v>
      </c>
      <c r="AT206" s="222" t="s">
        <v>124</v>
      </c>
      <c r="AU206" s="222" t="s">
        <v>83</v>
      </c>
      <c r="AY206" s="17" t="s">
        <v>121</v>
      </c>
      <c r="BE206" s="223">
        <f>IF(N206="základní",J206,0)</f>
        <v>0</v>
      </c>
      <c r="BF206" s="223">
        <f>IF(N206="snížená",J206,0)</f>
        <v>0</v>
      </c>
      <c r="BG206" s="223">
        <f>IF(N206="zákl. přenesená",J206,0)</f>
        <v>0</v>
      </c>
      <c r="BH206" s="223">
        <f>IF(N206="sníž. přenesená",J206,0)</f>
        <v>0</v>
      </c>
      <c r="BI206" s="223">
        <f>IF(N206="nulová",J206,0)</f>
        <v>0</v>
      </c>
      <c r="BJ206" s="17" t="s">
        <v>81</v>
      </c>
      <c r="BK206" s="223">
        <f>ROUND(I206*H206,2)</f>
        <v>0</v>
      </c>
      <c r="BL206" s="17" t="s">
        <v>207</v>
      </c>
      <c r="BM206" s="222" t="s">
        <v>290</v>
      </c>
    </row>
    <row r="207" s="2" customFormat="1" ht="24.15" customHeight="1">
      <c r="A207" s="38"/>
      <c r="B207" s="39"/>
      <c r="C207" s="211" t="s">
        <v>291</v>
      </c>
      <c r="D207" s="211" t="s">
        <v>124</v>
      </c>
      <c r="E207" s="212" t="s">
        <v>292</v>
      </c>
      <c r="F207" s="213" t="s">
        <v>293</v>
      </c>
      <c r="G207" s="214" t="s">
        <v>145</v>
      </c>
      <c r="H207" s="215">
        <v>0.010999999999999999</v>
      </c>
      <c r="I207" s="216"/>
      <c r="J207" s="217">
        <f>ROUND(I207*H207,2)</f>
        <v>0</v>
      </c>
      <c r="K207" s="213" t="s">
        <v>128</v>
      </c>
      <c r="L207" s="44"/>
      <c r="M207" s="218" t="s">
        <v>1</v>
      </c>
      <c r="N207" s="219" t="s">
        <v>41</v>
      </c>
      <c r="O207" s="91"/>
      <c r="P207" s="220">
        <f>O207*H207</f>
        <v>0</v>
      </c>
      <c r="Q207" s="220">
        <v>0</v>
      </c>
      <c r="R207" s="220">
        <f>Q207*H207</f>
        <v>0</v>
      </c>
      <c r="S207" s="220">
        <v>0</v>
      </c>
      <c r="T207" s="221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2" t="s">
        <v>207</v>
      </c>
      <c r="AT207" s="222" t="s">
        <v>124</v>
      </c>
      <c r="AU207" s="222" t="s">
        <v>83</v>
      </c>
      <c r="AY207" s="17" t="s">
        <v>121</v>
      </c>
      <c r="BE207" s="223">
        <f>IF(N207="základní",J207,0)</f>
        <v>0</v>
      </c>
      <c r="BF207" s="223">
        <f>IF(N207="snížená",J207,0)</f>
        <v>0</v>
      </c>
      <c r="BG207" s="223">
        <f>IF(N207="zákl. přenesená",J207,0)</f>
        <v>0</v>
      </c>
      <c r="BH207" s="223">
        <f>IF(N207="sníž. přenesená",J207,0)</f>
        <v>0</v>
      </c>
      <c r="BI207" s="223">
        <f>IF(N207="nulová",J207,0)</f>
        <v>0</v>
      </c>
      <c r="BJ207" s="17" t="s">
        <v>81</v>
      </c>
      <c r="BK207" s="223">
        <f>ROUND(I207*H207,2)</f>
        <v>0</v>
      </c>
      <c r="BL207" s="17" t="s">
        <v>207</v>
      </c>
      <c r="BM207" s="222" t="s">
        <v>294</v>
      </c>
    </row>
    <row r="208" s="2" customFormat="1" ht="24.15" customHeight="1">
      <c r="A208" s="38"/>
      <c r="B208" s="39"/>
      <c r="C208" s="211" t="s">
        <v>295</v>
      </c>
      <c r="D208" s="211" t="s">
        <v>124</v>
      </c>
      <c r="E208" s="212" t="s">
        <v>296</v>
      </c>
      <c r="F208" s="213" t="s">
        <v>297</v>
      </c>
      <c r="G208" s="214" t="s">
        <v>145</v>
      </c>
      <c r="H208" s="215">
        <v>0.010999999999999999</v>
      </c>
      <c r="I208" s="216"/>
      <c r="J208" s="217">
        <f>ROUND(I208*H208,2)</f>
        <v>0</v>
      </c>
      <c r="K208" s="213" t="s">
        <v>128</v>
      </c>
      <c r="L208" s="44"/>
      <c r="M208" s="218" t="s">
        <v>1</v>
      </c>
      <c r="N208" s="219" t="s">
        <v>41</v>
      </c>
      <c r="O208" s="91"/>
      <c r="P208" s="220">
        <f>O208*H208</f>
        <v>0</v>
      </c>
      <c r="Q208" s="220">
        <v>0</v>
      </c>
      <c r="R208" s="220">
        <f>Q208*H208</f>
        <v>0</v>
      </c>
      <c r="S208" s="220">
        <v>0</v>
      </c>
      <c r="T208" s="221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2" t="s">
        <v>207</v>
      </c>
      <c r="AT208" s="222" t="s">
        <v>124</v>
      </c>
      <c r="AU208" s="222" t="s">
        <v>83</v>
      </c>
      <c r="AY208" s="17" t="s">
        <v>121</v>
      </c>
      <c r="BE208" s="223">
        <f>IF(N208="základní",J208,0)</f>
        <v>0</v>
      </c>
      <c r="BF208" s="223">
        <f>IF(N208="snížená",J208,0)</f>
        <v>0</v>
      </c>
      <c r="BG208" s="223">
        <f>IF(N208="zákl. přenesená",J208,0)</f>
        <v>0</v>
      </c>
      <c r="BH208" s="223">
        <f>IF(N208="sníž. přenesená",J208,0)</f>
        <v>0</v>
      </c>
      <c r="BI208" s="223">
        <f>IF(N208="nulová",J208,0)</f>
        <v>0</v>
      </c>
      <c r="BJ208" s="17" t="s">
        <v>81</v>
      </c>
      <c r="BK208" s="223">
        <f>ROUND(I208*H208,2)</f>
        <v>0</v>
      </c>
      <c r="BL208" s="17" t="s">
        <v>207</v>
      </c>
      <c r="BM208" s="222" t="s">
        <v>298</v>
      </c>
    </row>
    <row r="209" s="12" customFormat="1" ht="22.8" customHeight="1">
      <c r="A209" s="12"/>
      <c r="B209" s="195"/>
      <c r="C209" s="196"/>
      <c r="D209" s="197" t="s">
        <v>75</v>
      </c>
      <c r="E209" s="209" t="s">
        <v>299</v>
      </c>
      <c r="F209" s="209" t="s">
        <v>300</v>
      </c>
      <c r="G209" s="196"/>
      <c r="H209" s="196"/>
      <c r="I209" s="199"/>
      <c r="J209" s="210">
        <f>BK209</f>
        <v>0</v>
      </c>
      <c r="K209" s="196"/>
      <c r="L209" s="201"/>
      <c r="M209" s="202"/>
      <c r="N209" s="203"/>
      <c r="O209" s="203"/>
      <c r="P209" s="204">
        <f>SUM(P210:P213)</f>
        <v>0</v>
      </c>
      <c r="Q209" s="203"/>
      <c r="R209" s="204">
        <f>SUM(R210:R213)</f>
        <v>0.043999999999999997</v>
      </c>
      <c r="S209" s="203"/>
      <c r="T209" s="205">
        <f>SUM(T210:T213)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6" t="s">
        <v>83</v>
      </c>
      <c r="AT209" s="207" t="s">
        <v>75</v>
      </c>
      <c r="AU209" s="207" t="s">
        <v>81</v>
      </c>
      <c r="AY209" s="206" t="s">
        <v>121</v>
      </c>
      <c r="BK209" s="208">
        <f>SUM(BK210:BK213)</f>
        <v>0</v>
      </c>
    </row>
    <row r="210" s="2" customFormat="1" ht="33" customHeight="1">
      <c r="A210" s="38"/>
      <c r="B210" s="39"/>
      <c r="C210" s="211" t="s">
        <v>301</v>
      </c>
      <c r="D210" s="211" t="s">
        <v>124</v>
      </c>
      <c r="E210" s="212" t="s">
        <v>302</v>
      </c>
      <c r="F210" s="213" t="s">
        <v>303</v>
      </c>
      <c r="G210" s="214" t="s">
        <v>210</v>
      </c>
      <c r="H210" s="215">
        <v>2</v>
      </c>
      <c r="I210" s="216"/>
      <c r="J210" s="217">
        <f>ROUND(I210*H210,2)</f>
        <v>0</v>
      </c>
      <c r="K210" s="213" t="s">
        <v>128</v>
      </c>
      <c r="L210" s="44"/>
      <c r="M210" s="218" t="s">
        <v>1</v>
      </c>
      <c r="N210" s="219" t="s">
        <v>41</v>
      </c>
      <c r="O210" s="91"/>
      <c r="P210" s="220">
        <f>O210*H210</f>
        <v>0</v>
      </c>
      <c r="Q210" s="220">
        <v>0</v>
      </c>
      <c r="R210" s="220">
        <f>Q210*H210</f>
        <v>0</v>
      </c>
      <c r="S210" s="220">
        <v>0</v>
      </c>
      <c r="T210" s="221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2" t="s">
        <v>207</v>
      </c>
      <c r="AT210" s="222" t="s">
        <v>124</v>
      </c>
      <c r="AU210" s="222" t="s">
        <v>83</v>
      </c>
      <c r="AY210" s="17" t="s">
        <v>121</v>
      </c>
      <c r="BE210" s="223">
        <f>IF(N210="základní",J210,0)</f>
        <v>0</v>
      </c>
      <c r="BF210" s="223">
        <f>IF(N210="snížená",J210,0)</f>
        <v>0</v>
      </c>
      <c r="BG210" s="223">
        <f>IF(N210="zákl. přenesená",J210,0)</f>
        <v>0</v>
      </c>
      <c r="BH210" s="223">
        <f>IF(N210="sníž. přenesená",J210,0)</f>
        <v>0</v>
      </c>
      <c r="BI210" s="223">
        <f>IF(N210="nulová",J210,0)</f>
        <v>0</v>
      </c>
      <c r="BJ210" s="17" t="s">
        <v>81</v>
      </c>
      <c r="BK210" s="223">
        <f>ROUND(I210*H210,2)</f>
        <v>0</v>
      </c>
      <c r="BL210" s="17" t="s">
        <v>207</v>
      </c>
      <c r="BM210" s="222" t="s">
        <v>304</v>
      </c>
    </row>
    <row r="211" s="2" customFormat="1" ht="24.15" customHeight="1">
      <c r="A211" s="38"/>
      <c r="B211" s="39"/>
      <c r="C211" s="257" t="s">
        <v>305</v>
      </c>
      <c r="D211" s="257" t="s">
        <v>213</v>
      </c>
      <c r="E211" s="258" t="s">
        <v>306</v>
      </c>
      <c r="F211" s="259" t="s">
        <v>307</v>
      </c>
      <c r="G211" s="260" t="s">
        <v>210</v>
      </c>
      <c r="H211" s="261">
        <v>2</v>
      </c>
      <c r="I211" s="262"/>
      <c r="J211" s="263">
        <f>ROUND(I211*H211,2)</f>
        <v>0</v>
      </c>
      <c r="K211" s="259" t="s">
        <v>1</v>
      </c>
      <c r="L211" s="264"/>
      <c r="M211" s="265" t="s">
        <v>1</v>
      </c>
      <c r="N211" s="266" t="s">
        <v>41</v>
      </c>
      <c r="O211" s="91"/>
      <c r="P211" s="220">
        <f>O211*H211</f>
        <v>0</v>
      </c>
      <c r="Q211" s="220">
        <v>0.021999999999999999</v>
      </c>
      <c r="R211" s="220">
        <f>Q211*H211</f>
        <v>0.043999999999999997</v>
      </c>
      <c r="S211" s="220">
        <v>0</v>
      </c>
      <c r="T211" s="221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2" t="s">
        <v>282</v>
      </c>
      <c r="AT211" s="222" t="s">
        <v>213</v>
      </c>
      <c r="AU211" s="222" t="s">
        <v>83</v>
      </c>
      <c r="AY211" s="17" t="s">
        <v>121</v>
      </c>
      <c r="BE211" s="223">
        <f>IF(N211="základní",J211,0)</f>
        <v>0</v>
      </c>
      <c r="BF211" s="223">
        <f>IF(N211="snížená",J211,0)</f>
        <v>0</v>
      </c>
      <c r="BG211" s="223">
        <f>IF(N211="zákl. přenesená",J211,0)</f>
        <v>0</v>
      </c>
      <c r="BH211" s="223">
        <f>IF(N211="sníž. přenesená",J211,0)</f>
        <v>0</v>
      </c>
      <c r="BI211" s="223">
        <f>IF(N211="nulová",J211,0)</f>
        <v>0</v>
      </c>
      <c r="BJ211" s="17" t="s">
        <v>81</v>
      </c>
      <c r="BK211" s="223">
        <f>ROUND(I211*H211,2)</f>
        <v>0</v>
      </c>
      <c r="BL211" s="17" t="s">
        <v>207</v>
      </c>
      <c r="BM211" s="222" t="s">
        <v>308</v>
      </c>
    </row>
    <row r="212" s="2" customFormat="1" ht="24.15" customHeight="1">
      <c r="A212" s="38"/>
      <c r="B212" s="39"/>
      <c r="C212" s="211" t="s">
        <v>309</v>
      </c>
      <c r="D212" s="211" t="s">
        <v>124</v>
      </c>
      <c r="E212" s="212" t="s">
        <v>310</v>
      </c>
      <c r="F212" s="213" t="s">
        <v>311</v>
      </c>
      <c r="G212" s="214" t="s">
        <v>145</v>
      </c>
      <c r="H212" s="215">
        <v>0.043999999999999997</v>
      </c>
      <c r="I212" s="216"/>
      <c r="J212" s="217">
        <f>ROUND(I212*H212,2)</f>
        <v>0</v>
      </c>
      <c r="K212" s="213" t="s">
        <v>128</v>
      </c>
      <c r="L212" s="44"/>
      <c r="M212" s="218" t="s">
        <v>1</v>
      </c>
      <c r="N212" s="219" t="s">
        <v>41</v>
      </c>
      <c r="O212" s="91"/>
      <c r="P212" s="220">
        <f>O212*H212</f>
        <v>0</v>
      </c>
      <c r="Q212" s="220">
        <v>0</v>
      </c>
      <c r="R212" s="220">
        <f>Q212*H212</f>
        <v>0</v>
      </c>
      <c r="S212" s="220">
        <v>0</v>
      </c>
      <c r="T212" s="221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2" t="s">
        <v>207</v>
      </c>
      <c r="AT212" s="222" t="s">
        <v>124</v>
      </c>
      <c r="AU212" s="222" t="s">
        <v>83</v>
      </c>
      <c r="AY212" s="17" t="s">
        <v>121</v>
      </c>
      <c r="BE212" s="223">
        <f>IF(N212="základní",J212,0)</f>
        <v>0</v>
      </c>
      <c r="BF212" s="223">
        <f>IF(N212="snížená",J212,0)</f>
        <v>0</v>
      </c>
      <c r="BG212" s="223">
        <f>IF(N212="zákl. přenesená",J212,0)</f>
        <v>0</v>
      </c>
      <c r="BH212" s="223">
        <f>IF(N212="sníž. přenesená",J212,0)</f>
        <v>0</v>
      </c>
      <c r="BI212" s="223">
        <f>IF(N212="nulová",J212,0)</f>
        <v>0</v>
      </c>
      <c r="BJ212" s="17" t="s">
        <v>81</v>
      </c>
      <c r="BK212" s="223">
        <f>ROUND(I212*H212,2)</f>
        <v>0</v>
      </c>
      <c r="BL212" s="17" t="s">
        <v>207</v>
      </c>
      <c r="BM212" s="222" t="s">
        <v>312</v>
      </c>
    </row>
    <row r="213" s="2" customFormat="1" ht="33" customHeight="1">
      <c r="A213" s="38"/>
      <c r="B213" s="39"/>
      <c r="C213" s="211" t="s">
        <v>313</v>
      </c>
      <c r="D213" s="211" t="s">
        <v>124</v>
      </c>
      <c r="E213" s="212" t="s">
        <v>314</v>
      </c>
      <c r="F213" s="213" t="s">
        <v>315</v>
      </c>
      <c r="G213" s="214" t="s">
        <v>145</v>
      </c>
      <c r="H213" s="215">
        <v>0.043999999999999997</v>
      </c>
      <c r="I213" s="216"/>
      <c r="J213" s="217">
        <f>ROUND(I213*H213,2)</f>
        <v>0</v>
      </c>
      <c r="K213" s="213" t="s">
        <v>128</v>
      </c>
      <c r="L213" s="44"/>
      <c r="M213" s="218" t="s">
        <v>1</v>
      </c>
      <c r="N213" s="219" t="s">
        <v>41</v>
      </c>
      <c r="O213" s="91"/>
      <c r="P213" s="220">
        <f>O213*H213</f>
        <v>0</v>
      </c>
      <c r="Q213" s="220">
        <v>0</v>
      </c>
      <c r="R213" s="220">
        <f>Q213*H213</f>
        <v>0</v>
      </c>
      <c r="S213" s="220">
        <v>0</v>
      </c>
      <c r="T213" s="221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2" t="s">
        <v>207</v>
      </c>
      <c r="AT213" s="222" t="s">
        <v>124</v>
      </c>
      <c r="AU213" s="222" t="s">
        <v>83</v>
      </c>
      <c r="AY213" s="17" t="s">
        <v>121</v>
      </c>
      <c r="BE213" s="223">
        <f>IF(N213="základní",J213,0)</f>
        <v>0</v>
      </c>
      <c r="BF213" s="223">
        <f>IF(N213="snížená",J213,0)</f>
        <v>0</v>
      </c>
      <c r="BG213" s="223">
        <f>IF(N213="zákl. přenesená",J213,0)</f>
        <v>0</v>
      </c>
      <c r="BH213" s="223">
        <f>IF(N213="sníž. přenesená",J213,0)</f>
        <v>0</v>
      </c>
      <c r="BI213" s="223">
        <f>IF(N213="nulová",J213,0)</f>
        <v>0</v>
      </c>
      <c r="BJ213" s="17" t="s">
        <v>81</v>
      </c>
      <c r="BK213" s="223">
        <f>ROUND(I213*H213,2)</f>
        <v>0</v>
      </c>
      <c r="BL213" s="17" t="s">
        <v>207</v>
      </c>
      <c r="BM213" s="222" t="s">
        <v>316</v>
      </c>
    </row>
    <row r="214" s="12" customFormat="1" ht="22.8" customHeight="1">
      <c r="A214" s="12"/>
      <c r="B214" s="195"/>
      <c r="C214" s="196"/>
      <c r="D214" s="197" t="s">
        <v>75</v>
      </c>
      <c r="E214" s="209" t="s">
        <v>317</v>
      </c>
      <c r="F214" s="209" t="s">
        <v>318</v>
      </c>
      <c r="G214" s="196"/>
      <c r="H214" s="196"/>
      <c r="I214" s="199"/>
      <c r="J214" s="210">
        <f>BK214</f>
        <v>0</v>
      </c>
      <c r="K214" s="196"/>
      <c r="L214" s="201"/>
      <c r="M214" s="202"/>
      <c r="N214" s="203"/>
      <c r="O214" s="203"/>
      <c r="P214" s="204">
        <f>SUM(P215:P226)</f>
        <v>0</v>
      </c>
      <c r="Q214" s="203"/>
      <c r="R214" s="204">
        <f>SUM(R215:R226)</f>
        <v>0.3808068</v>
      </c>
      <c r="S214" s="203"/>
      <c r="T214" s="205">
        <f>SUM(T215:T226)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6" t="s">
        <v>83</v>
      </c>
      <c r="AT214" s="207" t="s">
        <v>75</v>
      </c>
      <c r="AU214" s="207" t="s">
        <v>81</v>
      </c>
      <c r="AY214" s="206" t="s">
        <v>121</v>
      </c>
      <c r="BK214" s="208">
        <f>SUM(BK215:BK226)</f>
        <v>0</v>
      </c>
    </row>
    <row r="215" s="2" customFormat="1" ht="24.15" customHeight="1">
      <c r="A215" s="38"/>
      <c r="B215" s="39"/>
      <c r="C215" s="211" t="s">
        <v>319</v>
      </c>
      <c r="D215" s="211" t="s">
        <v>124</v>
      </c>
      <c r="E215" s="212" t="s">
        <v>320</v>
      </c>
      <c r="F215" s="213" t="s">
        <v>321</v>
      </c>
      <c r="G215" s="214" t="s">
        <v>127</v>
      </c>
      <c r="H215" s="215">
        <v>8.2550000000000008</v>
      </c>
      <c r="I215" s="216"/>
      <c r="J215" s="217">
        <f>ROUND(I215*H215,2)</f>
        <v>0</v>
      </c>
      <c r="K215" s="213" t="s">
        <v>128</v>
      </c>
      <c r="L215" s="44"/>
      <c r="M215" s="218" t="s">
        <v>1</v>
      </c>
      <c r="N215" s="219" t="s">
        <v>41</v>
      </c>
      <c r="O215" s="91"/>
      <c r="P215" s="220">
        <f>O215*H215</f>
        <v>0</v>
      </c>
      <c r="Q215" s="220">
        <v>0.04428</v>
      </c>
      <c r="R215" s="220">
        <f>Q215*H215</f>
        <v>0.36553140000000001</v>
      </c>
      <c r="S215" s="220">
        <v>0</v>
      </c>
      <c r="T215" s="221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2" t="s">
        <v>207</v>
      </c>
      <c r="AT215" s="222" t="s">
        <v>124</v>
      </c>
      <c r="AU215" s="222" t="s">
        <v>83</v>
      </c>
      <c r="AY215" s="17" t="s">
        <v>121</v>
      </c>
      <c r="BE215" s="223">
        <f>IF(N215="základní",J215,0)</f>
        <v>0</v>
      </c>
      <c r="BF215" s="223">
        <f>IF(N215="snížená",J215,0)</f>
        <v>0</v>
      </c>
      <c r="BG215" s="223">
        <f>IF(N215="zákl. přenesená",J215,0)</f>
        <v>0</v>
      </c>
      <c r="BH215" s="223">
        <f>IF(N215="sníž. přenesená",J215,0)</f>
        <v>0</v>
      </c>
      <c r="BI215" s="223">
        <f>IF(N215="nulová",J215,0)</f>
        <v>0</v>
      </c>
      <c r="BJ215" s="17" t="s">
        <v>81</v>
      </c>
      <c r="BK215" s="223">
        <f>ROUND(I215*H215,2)</f>
        <v>0</v>
      </c>
      <c r="BL215" s="17" t="s">
        <v>207</v>
      </c>
      <c r="BM215" s="222" t="s">
        <v>322</v>
      </c>
    </row>
    <row r="216" s="13" customFormat="1">
      <c r="A216" s="13"/>
      <c r="B216" s="224"/>
      <c r="C216" s="225"/>
      <c r="D216" s="226" t="s">
        <v>131</v>
      </c>
      <c r="E216" s="227" t="s">
        <v>1</v>
      </c>
      <c r="F216" s="228" t="s">
        <v>323</v>
      </c>
      <c r="G216" s="225"/>
      <c r="H216" s="227" t="s">
        <v>1</v>
      </c>
      <c r="I216" s="229"/>
      <c r="J216" s="225"/>
      <c r="K216" s="225"/>
      <c r="L216" s="230"/>
      <c r="M216" s="231"/>
      <c r="N216" s="232"/>
      <c r="O216" s="232"/>
      <c r="P216" s="232"/>
      <c r="Q216" s="232"/>
      <c r="R216" s="232"/>
      <c r="S216" s="232"/>
      <c r="T216" s="23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4" t="s">
        <v>131</v>
      </c>
      <c r="AU216" s="234" t="s">
        <v>83</v>
      </c>
      <c r="AV216" s="13" t="s">
        <v>81</v>
      </c>
      <c r="AW216" s="13" t="s">
        <v>32</v>
      </c>
      <c r="AX216" s="13" t="s">
        <v>76</v>
      </c>
      <c r="AY216" s="234" t="s">
        <v>121</v>
      </c>
    </row>
    <row r="217" s="14" customFormat="1">
      <c r="A217" s="14"/>
      <c r="B217" s="235"/>
      <c r="C217" s="236"/>
      <c r="D217" s="226" t="s">
        <v>131</v>
      </c>
      <c r="E217" s="237" t="s">
        <v>1</v>
      </c>
      <c r="F217" s="238" t="s">
        <v>324</v>
      </c>
      <c r="G217" s="236"/>
      <c r="H217" s="239">
        <v>8.2550000000000008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5" t="s">
        <v>131</v>
      </c>
      <c r="AU217" s="245" t="s">
        <v>83</v>
      </c>
      <c r="AV217" s="14" t="s">
        <v>83</v>
      </c>
      <c r="AW217" s="14" t="s">
        <v>32</v>
      </c>
      <c r="AX217" s="14" t="s">
        <v>81</v>
      </c>
      <c r="AY217" s="245" t="s">
        <v>121</v>
      </c>
    </row>
    <row r="218" s="2" customFormat="1" ht="21.75" customHeight="1">
      <c r="A218" s="38"/>
      <c r="B218" s="39"/>
      <c r="C218" s="211" t="s">
        <v>325</v>
      </c>
      <c r="D218" s="211" t="s">
        <v>124</v>
      </c>
      <c r="E218" s="212" t="s">
        <v>326</v>
      </c>
      <c r="F218" s="213" t="s">
        <v>327</v>
      </c>
      <c r="G218" s="214" t="s">
        <v>127</v>
      </c>
      <c r="H218" s="215">
        <v>8.2550000000000008</v>
      </c>
      <c r="I218" s="216"/>
      <c r="J218" s="217">
        <f>ROUND(I218*H218,2)</f>
        <v>0</v>
      </c>
      <c r="K218" s="213" t="s">
        <v>128</v>
      </c>
      <c r="L218" s="44"/>
      <c r="M218" s="218" t="s">
        <v>1</v>
      </c>
      <c r="N218" s="219" t="s">
        <v>41</v>
      </c>
      <c r="O218" s="91"/>
      <c r="P218" s="220">
        <f>O218*H218</f>
        <v>0</v>
      </c>
      <c r="Q218" s="220">
        <v>0.00020000000000000001</v>
      </c>
      <c r="R218" s="220">
        <f>Q218*H218</f>
        <v>0.0016510000000000003</v>
      </c>
      <c r="S218" s="220">
        <v>0</v>
      </c>
      <c r="T218" s="221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2" t="s">
        <v>207</v>
      </c>
      <c r="AT218" s="222" t="s">
        <v>124</v>
      </c>
      <c r="AU218" s="222" t="s">
        <v>83</v>
      </c>
      <c r="AY218" s="17" t="s">
        <v>121</v>
      </c>
      <c r="BE218" s="223">
        <f>IF(N218="základní",J218,0)</f>
        <v>0</v>
      </c>
      <c r="BF218" s="223">
        <f>IF(N218="snížená",J218,0)</f>
        <v>0</v>
      </c>
      <c r="BG218" s="223">
        <f>IF(N218="zákl. přenesená",J218,0)</f>
        <v>0</v>
      </c>
      <c r="BH218" s="223">
        <f>IF(N218="sníž. přenesená",J218,0)</f>
        <v>0</v>
      </c>
      <c r="BI218" s="223">
        <f>IF(N218="nulová",J218,0)</f>
        <v>0</v>
      </c>
      <c r="BJ218" s="17" t="s">
        <v>81</v>
      </c>
      <c r="BK218" s="223">
        <f>ROUND(I218*H218,2)</f>
        <v>0</v>
      </c>
      <c r="BL218" s="17" t="s">
        <v>207</v>
      </c>
      <c r="BM218" s="222" t="s">
        <v>328</v>
      </c>
    </row>
    <row r="219" s="2" customFormat="1" ht="16.5" customHeight="1">
      <c r="A219" s="38"/>
      <c r="B219" s="39"/>
      <c r="C219" s="211" t="s">
        <v>329</v>
      </c>
      <c r="D219" s="211" t="s">
        <v>124</v>
      </c>
      <c r="E219" s="212" t="s">
        <v>330</v>
      </c>
      <c r="F219" s="213" t="s">
        <v>331</v>
      </c>
      <c r="G219" s="214" t="s">
        <v>140</v>
      </c>
      <c r="H219" s="215">
        <v>2.54</v>
      </c>
      <c r="I219" s="216"/>
      <c r="J219" s="217">
        <f>ROUND(I219*H219,2)</f>
        <v>0</v>
      </c>
      <c r="K219" s="213" t="s">
        <v>128</v>
      </c>
      <c r="L219" s="44"/>
      <c r="M219" s="218" t="s">
        <v>1</v>
      </c>
      <c r="N219" s="219" t="s">
        <v>41</v>
      </c>
      <c r="O219" s="91"/>
      <c r="P219" s="220">
        <f>O219*H219</f>
        <v>0</v>
      </c>
      <c r="Q219" s="220">
        <v>0.00036000000000000002</v>
      </c>
      <c r="R219" s="220">
        <f>Q219*H219</f>
        <v>0.00091440000000000011</v>
      </c>
      <c r="S219" s="220">
        <v>0</v>
      </c>
      <c r="T219" s="221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2" t="s">
        <v>207</v>
      </c>
      <c r="AT219" s="222" t="s">
        <v>124</v>
      </c>
      <c r="AU219" s="222" t="s">
        <v>83</v>
      </c>
      <c r="AY219" s="17" t="s">
        <v>121</v>
      </c>
      <c r="BE219" s="223">
        <f>IF(N219="základní",J219,0)</f>
        <v>0</v>
      </c>
      <c r="BF219" s="223">
        <f>IF(N219="snížená",J219,0)</f>
        <v>0</v>
      </c>
      <c r="BG219" s="223">
        <f>IF(N219="zákl. přenesená",J219,0)</f>
        <v>0</v>
      </c>
      <c r="BH219" s="223">
        <f>IF(N219="sníž. přenesená",J219,0)</f>
        <v>0</v>
      </c>
      <c r="BI219" s="223">
        <f>IF(N219="nulová",J219,0)</f>
        <v>0</v>
      </c>
      <c r="BJ219" s="17" t="s">
        <v>81</v>
      </c>
      <c r="BK219" s="223">
        <f>ROUND(I219*H219,2)</f>
        <v>0</v>
      </c>
      <c r="BL219" s="17" t="s">
        <v>207</v>
      </c>
      <c r="BM219" s="222" t="s">
        <v>332</v>
      </c>
    </row>
    <row r="220" s="2" customFormat="1" ht="21.75" customHeight="1">
      <c r="A220" s="38"/>
      <c r="B220" s="39"/>
      <c r="C220" s="211" t="s">
        <v>333</v>
      </c>
      <c r="D220" s="211" t="s">
        <v>124</v>
      </c>
      <c r="E220" s="212" t="s">
        <v>334</v>
      </c>
      <c r="F220" s="213" t="s">
        <v>335</v>
      </c>
      <c r="G220" s="214" t="s">
        <v>210</v>
      </c>
      <c r="H220" s="215">
        <v>1</v>
      </c>
      <c r="I220" s="216"/>
      <c r="J220" s="217">
        <f>ROUND(I220*H220,2)</f>
        <v>0</v>
      </c>
      <c r="K220" s="213" t="s">
        <v>128</v>
      </c>
      <c r="L220" s="44"/>
      <c r="M220" s="218" t="s">
        <v>1</v>
      </c>
      <c r="N220" s="219" t="s">
        <v>41</v>
      </c>
      <c r="O220" s="91"/>
      <c r="P220" s="220">
        <f>O220*H220</f>
        <v>0</v>
      </c>
      <c r="Q220" s="220">
        <v>0.00022000000000000001</v>
      </c>
      <c r="R220" s="220">
        <f>Q220*H220</f>
        <v>0.00022000000000000001</v>
      </c>
      <c r="S220" s="220">
        <v>0</v>
      </c>
      <c r="T220" s="221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2" t="s">
        <v>207</v>
      </c>
      <c r="AT220" s="222" t="s">
        <v>124</v>
      </c>
      <c r="AU220" s="222" t="s">
        <v>83</v>
      </c>
      <c r="AY220" s="17" t="s">
        <v>121</v>
      </c>
      <c r="BE220" s="223">
        <f>IF(N220="základní",J220,0)</f>
        <v>0</v>
      </c>
      <c r="BF220" s="223">
        <f>IF(N220="snížená",J220,0)</f>
        <v>0</v>
      </c>
      <c r="BG220" s="223">
        <f>IF(N220="zákl. přenesená",J220,0)</f>
        <v>0</v>
      </c>
      <c r="BH220" s="223">
        <f>IF(N220="sníž. přenesená",J220,0)</f>
        <v>0</v>
      </c>
      <c r="BI220" s="223">
        <f>IF(N220="nulová",J220,0)</f>
        <v>0</v>
      </c>
      <c r="BJ220" s="17" t="s">
        <v>81</v>
      </c>
      <c r="BK220" s="223">
        <f>ROUND(I220*H220,2)</f>
        <v>0</v>
      </c>
      <c r="BL220" s="17" t="s">
        <v>207</v>
      </c>
      <c r="BM220" s="222" t="s">
        <v>336</v>
      </c>
    </row>
    <row r="221" s="13" customFormat="1">
      <c r="A221" s="13"/>
      <c r="B221" s="224"/>
      <c r="C221" s="225"/>
      <c r="D221" s="226" t="s">
        <v>131</v>
      </c>
      <c r="E221" s="227" t="s">
        <v>1</v>
      </c>
      <c r="F221" s="228" t="s">
        <v>337</v>
      </c>
      <c r="G221" s="225"/>
      <c r="H221" s="227" t="s">
        <v>1</v>
      </c>
      <c r="I221" s="229"/>
      <c r="J221" s="225"/>
      <c r="K221" s="225"/>
      <c r="L221" s="230"/>
      <c r="M221" s="231"/>
      <c r="N221" s="232"/>
      <c r="O221" s="232"/>
      <c r="P221" s="232"/>
      <c r="Q221" s="232"/>
      <c r="R221" s="232"/>
      <c r="S221" s="232"/>
      <c r="T221" s="23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4" t="s">
        <v>131</v>
      </c>
      <c r="AU221" s="234" t="s">
        <v>83</v>
      </c>
      <c r="AV221" s="13" t="s">
        <v>81</v>
      </c>
      <c r="AW221" s="13" t="s">
        <v>32</v>
      </c>
      <c r="AX221" s="13" t="s">
        <v>76</v>
      </c>
      <c r="AY221" s="234" t="s">
        <v>121</v>
      </c>
    </row>
    <row r="222" s="14" customFormat="1">
      <c r="A222" s="14"/>
      <c r="B222" s="235"/>
      <c r="C222" s="236"/>
      <c r="D222" s="226" t="s">
        <v>131</v>
      </c>
      <c r="E222" s="237" t="s">
        <v>1</v>
      </c>
      <c r="F222" s="238" t="s">
        <v>81</v>
      </c>
      <c r="G222" s="236"/>
      <c r="H222" s="239">
        <v>1</v>
      </c>
      <c r="I222" s="240"/>
      <c r="J222" s="236"/>
      <c r="K222" s="236"/>
      <c r="L222" s="241"/>
      <c r="M222" s="242"/>
      <c r="N222" s="243"/>
      <c r="O222" s="243"/>
      <c r="P222" s="243"/>
      <c r="Q222" s="243"/>
      <c r="R222" s="243"/>
      <c r="S222" s="243"/>
      <c r="T222" s="24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5" t="s">
        <v>131</v>
      </c>
      <c r="AU222" s="245" t="s">
        <v>83</v>
      </c>
      <c r="AV222" s="14" t="s">
        <v>83</v>
      </c>
      <c r="AW222" s="14" t="s">
        <v>32</v>
      </c>
      <c r="AX222" s="14" t="s">
        <v>81</v>
      </c>
      <c r="AY222" s="245" t="s">
        <v>121</v>
      </c>
    </row>
    <row r="223" s="2" customFormat="1" ht="33" customHeight="1">
      <c r="A223" s="38"/>
      <c r="B223" s="39"/>
      <c r="C223" s="257" t="s">
        <v>338</v>
      </c>
      <c r="D223" s="257" t="s">
        <v>213</v>
      </c>
      <c r="E223" s="258" t="s">
        <v>339</v>
      </c>
      <c r="F223" s="259" t="s">
        <v>340</v>
      </c>
      <c r="G223" s="260" t="s">
        <v>210</v>
      </c>
      <c r="H223" s="261">
        <v>1</v>
      </c>
      <c r="I223" s="262"/>
      <c r="J223" s="263">
        <f>ROUND(I223*H223,2)</f>
        <v>0</v>
      </c>
      <c r="K223" s="259" t="s">
        <v>128</v>
      </c>
      <c r="L223" s="264"/>
      <c r="M223" s="265" t="s">
        <v>1</v>
      </c>
      <c r="N223" s="266" t="s">
        <v>41</v>
      </c>
      <c r="O223" s="91"/>
      <c r="P223" s="220">
        <f>O223*H223</f>
        <v>0</v>
      </c>
      <c r="Q223" s="220">
        <v>0.012489999999999999</v>
      </c>
      <c r="R223" s="220">
        <f>Q223*H223</f>
        <v>0.012489999999999999</v>
      </c>
      <c r="S223" s="220">
        <v>0</v>
      </c>
      <c r="T223" s="221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2" t="s">
        <v>282</v>
      </c>
      <c r="AT223" s="222" t="s">
        <v>213</v>
      </c>
      <c r="AU223" s="222" t="s">
        <v>83</v>
      </c>
      <c r="AY223" s="17" t="s">
        <v>121</v>
      </c>
      <c r="BE223" s="223">
        <f>IF(N223="základní",J223,0)</f>
        <v>0</v>
      </c>
      <c r="BF223" s="223">
        <f>IF(N223="snížená",J223,0)</f>
        <v>0</v>
      </c>
      <c r="BG223" s="223">
        <f>IF(N223="zákl. přenesená",J223,0)</f>
        <v>0</v>
      </c>
      <c r="BH223" s="223">
        <f>IF(N223="sníž. přenesená",J223,0)</f>
        <v>0</v>
      </c>
      <c r="BI223" s="223">
        <f>IF(N223="nulová",J223,0)</f>
        <v>0</v>
      </c>
      <c r="BJ223" s="17" t="s">
        <v>81</v>
      </c>
      <c r="BK223" s="223">
        <f>ROUND(I223*H223,2)</f>
        <v>0</v>
      </c>
      <c r="BL223" s="17" t="s">
        <v>207</v>
      </c>
      <c r="BM223" s="222" t="s">
        <v>341</v>
      </c>
    </row>
    <row r="224" s="2" customFormat="1">
      <c r="A224" s="38"/>
      <c r="B224" s="39"/>
      <c r="C224" s="40"/>
      <c r="D224" s="226" t="s">
        <v>217</v>
      </c>
      <c r="E224" s="40"/>
      <c r="F224" s="267" t="s">
        <v>342</v>
      </c>
      <c r="G224" s="40"/>
      <c r="H224" s="40"/>
      <c r="I224" s="268"/>
      <c r="J224" s="40"/>
      <c r="K224" s="40"/>
      <c r="L224" s="44"/>
      <c r="M224" s="269"/>
      <c r="N224" s="270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217</v>
      </c>
      <c r="AU224" s="17" t="s">
        <v>83</v>
      </c>
    </row>
    <row r="225" s="2" customFormat="1" ht="24.15" customHeight="1">
      <c r="A225" s="38"/>
      <c r="B225" s="39"/>
      <c r="C225" s="211" t="s">
        <v>343</v>
      </c>
      <c r="D225" s="211" t="s">
        <v>124</v>
      </c>
      <c r="E225" s="212" t="s">
        <v>344</v>
      </c>
      <c r="F225" s="213" t="s">
        <v>345</v>
      </c>
      <c r="G225" s="214" t="s">
        <v>145</v>
      </c>
      <c r="H225" s="215">
        <v>0.38100000000000001</v>
      </c>
      <c r="I225" s="216"/>
      <c r="J225" s="217">
        <f>ROUND(I225*H225,2)</f>
        <v>0</v>
      </c>
      <c r="K225" s="213" t="s">
        <v>128</v>
      </c>
      <c r="L225" s="44"/>
      <c r="M225" s="218" t="s">
        <v>1</v>
      </c>
      <c r="N225" s="219" t="s">
        <v>41</v>
      </c>
      <c r="O225" s="91"/>
      <c r="P225" s="220">
        <f>O225*H225</f>
        <v>0</v>
      </c>
      <c r="Q225" s="220">
        <v>0</v>
      </c>
      <c r="R225" s="220">
        <f>Q225*H225</f>
        <v>0</v>
      </c>
      <c r="S225" s="220">
        <v>0</v>
      </c>
      <c r="T225" s="221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2" t="s">
        <v>207</v>
      </c>
      <c r="AT225" s="222" t="s">
        <v>124</v>
      </c>
      <c r="AU225" s="222" t="s">
        <v>83</v>
      </c>
      <c r="AY225" s="17" t="s">
        <v>121</v>
      </c>
      <c r="BE225" s="223">
        <f>IF(N225="základní",J225,0)</f>
        <v>0</v>
      </c>
      <c r="BF225" s="223">
        <f>IF(N225="snížená",J225,0)</f>
        <v>0</v>
      </c>
      <c r="BG225" s="223">
        <f>IF(N225="zákl. přenesená",J225,0)</f>
        <v>0</v>
      </c>
      <c r="BH225" s="223">
        <f>IF(N225="sníž. přenesená",J225,0)</f>
        <v>0</v>
      </c>
      <c r="BI225" s="223">
        <f>IF(N225="nulová",J225,0)</f>
        <v>0</v>
      </c>
      <c r="BJ225" s="17" t="s">
        <v>81</v>
      </c>
      <c r="BK225" s="223">
        <f>ROUND(I225*H225,2)</f>
        <v>0</v>
      </c>
      <c r="BL225" s="17" t="s">
        <v>207</v>
      </c>
      <c r="BM225" s="222" t="s">
        <v>346</v>
      </c>
    </row>
    <row r="226" s="2" customFormat="1" ht="24.15" customHeight="1">
      <c r="A226" s="38"/>
      <c r="B226" s="39"/>
      <c r="C226" s="211" t="s">
        <v>347</v>
      </c>
      <c r="D226" s="211" t="s">
        <v>124</v>
      </c>
      <c r="E226" s="212" t="s">
        <v>348</v>
      </c>
      <c r="F226" s="213" t="s">
        <v>349</v>
      </c>
      <c r="G226" s="214" t="s">
        <v>145</v>
      </c>
      <c r="H226" s="215">
        <v>0.38100000000000001</v>
      </c>
      <c r="I226" s="216"/>
      <c r="J226" s="217">
        <f>ROUND(I226*H226,2)</f>
        <v>0</v>
      </c>
      <c r="K226" s="213" t="s">
        <v>128</v>
      </c>
      <c r="L226" s="44"/>
      <c r="M226" s="218" t="s">
        <v>1</v>
      </c>
      <c r="N226" s="219" t="s">
        <v>41</v>
      </c>
      <c r="O226" s="91"/>
      <c r="P226" s="220">
        <f>O226*H226</f>
        <v>0</v>
      </c>
      <c r="Q226" s="220">
        <v>0</v>
      </c>
      <c r="R226" s="220">
        <f>Q226*H226</f>
        <v>0</v>
      </c>
      <c r="S226" s="220">
        <v>0</v>
      </c>
      <c r="T226" s="221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2" t="s">
        <v>207</v>
      </c>
      <c r="AT226" s="222" t="s">
        <v>124</v>
      </c>
      <c r="AU226" s="222" t="s">
        <v>83</v>
      </c>
      <c r="AY226" s="17" t="s">
        <v>121</v>
      </c>
      <c r="BE226" s="223">
        <f>IF(N226="základní",J226,0)</f>
        <v>0</v>
      </c>
      <c r="BF226" s="223">
        <f>IF(N226="snížená",J226,0)</f>
        <v>0</v>
      </c>
      <c r="BG226" s="223">
        <f>IF(N226="zákl. přenesená",J226,0)</f>
        <v>0</v>
      </c>
      <c r="BH226" s="223">
        <f>IF(N226="sníž. přenesená",J226,0)</f>
        <v>0</v>
      </c>
      <c r="BI226" s="223">
        <f>IF(N226="nulová",J226,0)</f>
        <v>0</v>
      </c>
      <c r="BJ226" s="17" t="s">
        <v>81</v>
      </c>
      <c r="BK226" s="223">
        <f>ROUND(I226*H226,2)</f>
        <v>0</v>
      </c>
      <c r="BL226" s="17" t="s">
        <v>207</v>
      </c>
      <c r="BM226" s="222" t="s">
        <v>350</v>
      </c>
    </row>
    <row r="227" s="12" customFormat="1" ht="22.8" customHeight="1">
      <c r="A227" s="12"/>
      <c r="B227" s="195"/>
      <c r="C227" s="196"/>
      <c r="D227" s="197" t="s">
        <v>75</v>
      </c>
      <c r="E227" s="209" t="s">
        <v>351</v>
      </c>
      <c r="F227" s="209" t="s">
        <v>352</v>
      </c>
      <c r="G227" s="196"/>
      <c r="H227" s="196"/>
      <c r="I227" s="199"/>
      <c r="J227" s="210">
        <f>BK227</f>
        <v>0</v>
      </c>
      <c r="K227" s="196"/>
      <c r="L227" s="201"/>
      <c r="M227" s="202"/>
      <c r="N227" s="203"/>
      <c r="O227" s="203"/>
      <c r="P227" s="204">
        <f>SUM(P228:P231)</f>
        <v>0</v>
      </c>
      <c r="Q227" s="203"/>
      <c r="R227" s="204">
        <f>SUM(R228:R231)</f>
        <v>0.017999999999999999</v>
      </c>
      <c r="S227" s="203"/>
      <c r="T227" s="205">
        <f>SUM(T228:T231)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6" t="s">
        <v>83</v>
      </c>
      <c r="AT227" s="207" t="s">
        <v>75</v>
      </c>
      <c r="AU227" s="207" t="s">
        <v>81</v>
      </c>
      <c r="AY227" s="206" t="s">
        <v>121</v>
      </c>
      <c r="BK227" s="208">
        <f>SUM(BK228:BK231)</f>
        <v>0</v>
      </c>
    </row>
    <row r="228" s="2" customFormat="1" ht="24.15" customHeight="1">
      <c r="A228" s="38"/>
      <c r="B228" s="39"/>
      <c r="C228" s="211" t="s">
        <v>353</v>
      </c>
      <c r="D228" s="211" t="s">
        <v>124</v>
      </c>
      <c r="E228" s="212" t="s">
        <v>354</v>
      </c>
      <c r="F228" s="213" t="s">
        <v>355</v>
      </c>
      <c r="G228" s="214" t="s">
        <v>210</v>
      </c>
      <c r="H228" s="215">
        <v>1</v>
      </c>
      <c r="I228" s="216"/>
      <c r="J228" s="217">
        <f>ROUND(I228*H228,2)</f>
        <v>0</v>
      </c>
      <c r="K228" s="213" t="s">
        <v>128</v>
      </c>
      <c r="L228" s="44"/>
      <c r="M228" s="218" t="s">
        <v>1</v>
      </c>
      <c r="N228" s="219" t="s">
        <v>41</v>
      </c>
      <c r="O228" s="91"/>
      <c r="P228" s="220">
        <f>O228*H228</f>
        <v>0</v>
      </c>
      <c r="Q228" s="220">
        <v>0</v>
      </c>
      <c r="R228" s="220">
        <f>Q228*H228</f>
        <v>0</v>
      </c>
      <c r="S228" s="220">
        <v>0</v>
      </c>
      <c r="T228" s="221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2" t="s">
        <v>207</v>
      </c>
      <c r="AT228" s="222" t="s">
        <v>124</v>
      </c>
      <c r="AU228" s="222" t="s">
        <v>83</v>
      </c>
      <c r="AY228" s="17" t="s">
        <v>121</v>
      </c>
      <c r="BE228" s="223">
        <f>IF(N228="základní",J228,0)</f>
        <v>0</v>
      </c>
      <c r="BF228" s="223">
        <f>IF(N228="snížená",J228,0)</f>
        <v>0</v>
      </c>
      <c r="BG228" s="223">
        <f>IF(N228="zákl. přenesená",J228,0)</f>
        <v>0</v>
      </c>
      <c r="BH228" s="223">
        <f>IF(N228="sníž. přenesená",J228,0)</f>
        <v>0</v>
      </c>
      <c r="BI228" s="223">
        <f>IF(N228="nulová",J228,0)</f>
        <v>0</v>
      </c>
      <c r="BJ228" s="17" t="s">
        <v>81</v>
      </c>
      <c r="BK228" s="223">
        <f>ROUND(I228*H228,2)</f>
        <v>0</v>
      </c>
      <c r="BL228" s="17" t="s">
        <v>207</v>
      </c>
      <c r="BM228" s="222" t="s">
        <v>356</v>
      </c>
    </row>
    <row r="229" s="2" customFormat="1" ht="24.15" customHeight="1">
      <c r="A229" s="38"/>
      <c r="B229" s="39"/>
      <c r="C229" s="257" t="s">
        <v>357</v>
      </c>
      <c r="D229" s="257" t="s">
        <v>213</v>
      </c>
      <c r="E229" s="258" t="s">
        <v>358</v>
      </c>
      <c r="F229" s="259" t="s">
        <v>359</v>
      </c>
      <c r="G229" s="260" t="s">
        <v>210</v>
      </c>
      <c r="H229" s="261">
        <v>1</v>
      </c>
      <c r="I229" s="262"/>
      <c r="J229" s="263">
        <f>ROUND(I229*H229,2)</f>
        <v>0</v>
      </c>
      <c r="K229" s="259" t="s">
        <v>1</v>
      </c>
      <c r="L229" s="264"/>
      <c r="M229" s="265" t="s">
        <v>1</v>
      </c>
      <c r="N229" s="266" t="s">
        <v>41</v>
      </c>
      <c r="O229" s="91"/>
      <c r="P229" s="220">
        <f>O229*H229</f>
        <v>0</v>
      </c>
      <c r="Q229" s="220">
        <v>0.017999999999999999</v>
      </c>
      <c r="R229" s="220">
        <f>Q229*H229</f>
        <v>0.017999999999999999</v>
      </c>
      <c r="S229" s="220">
        <v>0</v>
      </c>
      <c r="T229" s="221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2" t="s">
        <v>282</v>
      </c>
      <c r="AT229" s="222" t="s">
        <v>213</v>
      </c>
      <c r="AU229" s="222" t="s">
        <v>83</v>
      </c>
      <c r="AY229" s="17" t="s">
        <v>121</v>
      </c>
      <c r="BE229" s="223">
        <f>IF(N229="základní",J229,0)</f>
        <v>0</v>
      </c>
      <c r="BF229" s="223">
        <f>IF(N229="snížená",J229,0)</f>
        <v>0</v>
      </c>
      <c r="BG229" s="223">
        <f>IF(N229="zákl. přenesená",J229,0)</f>
        <v>0</v>
      </c>
      <c r="BH229" s="223">
        <f>IF(N229="sníž. přenesená",J229,0)</f>
        <v>0</v>
      </c>
      <c r="BI229" s="223">
        <f>IF(N229="nulová",J229,0)</f>
        <v>0</v>
      </c>
      <c r="BJ229" s="17" t="s">
        <v>81</v>
      </c>
      <c r="BK229" s="223">
        <f>ROUND(I229*H229,2)</f>
        <v>0</v>
      </c>
      <c r="BL229" s="17" t="s">
        <v>207</v>
      </c>
      <c r="BM229" s="222" t="s">
        <v>360</v>
      </c>
    </row>
    <row r="230" s="2" customFormat="1" ht="24.15" customHeight="1">
      <c r="A230" s="38"/>
      <c r="B230" s="39"/>
      <c r="C230" s="211" t="s">
        <v>361</v>
      </c>
      <c r="D230" s="211" t="s">
        <v>124</v>
      </c>
      <c r="E230" s="212" t="s">
        <v>362</v>
      </c>
      <c r="F230" s="213" t="s">
        <v>363</v>
      </c>
      <c r="G230" s="214" t="s">
        <v>145</v>
      </c>
      <c r="H230" s="215">
        <v>0.017999999999999999</v>
      </c>
      <c r="I230" s="216"/>
      <c r="J230" s="217">
        <f>ROUND(I230*H230,2)</f>
        <v>0</v>
      </c>
      <c r="K230" s="213" t="s">
        <v>128</v>
      </c>
      <c r="L230" s="44"/>
      <c r="M230" s="218" t="s">
        <v>1</v>
      </c>
      <c r="N230" s="219" t="s">
        <v>41</v>
      </c>
      <c r="O230" s="91"/>
      <c r="P230" s="220">
        <f>O230*H230</f>
        <v>0</v>
      </c>
      <c r="Q230" s="220">
        <v>0</v>
      </c>
      <c r="R230" s="220">
        <f>Q230*H230</f>
        <v>0</v>
      </c>
      <c r="S230" s="220">
        <v>0</v>
      </c>
      <c r="T230" s="221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2" t="s">
        <v>207</v>
      </c>
      <c r="AT230" s="222" t="s">
        <v>124</v>
      </c>
      <c r="AU230" s="222" t="s">
        <v>83</v>
      </c>
      <c r="AY230" s="17" t="s">
        <v>121</v>
      </c>
      <c r="BE230" s="223">
        <f>IF(N230="základní",J230,0)</f>
        <v>0</v>
      </c>
      <c r="BF230" s="223">
        <f>IF(N230="snížená",J230,0)</f>
        <v>0</v>
      </c>
      <c r="BG230" s="223">
        <f>IF(N230="zákl. přenesená",J230,0)</f>
        <v>0</v>
      </c>
      <c r="BH230" s="223">
        <f>IF(N230="sníž. přenesená",J230,0)</f>
        <v>0</v>
      </c>
      <c r="BI230" s="223">
        <f>IF(N230="nulová",J230,0)</f>
        <v>0</v>
      </c>
      <c r="BJ230" s="17" t="s">
        <v>81</v>
      </c>
      <c r="BK230" s="223">
        <f>ROUND(I230*H230,2)</f>
        <v>0</v>
      </c>
      <c r="BL230" s="17" t="s">
        <v>207</v>
      </c>
      <c r="BM230" s="222" t="s">
        <v>364</v>
      </c>
    </row>
    <row r="231" s="2" customFormat="1" ht="24.15" customHeight="1">
      <c r="A231" s="38"/>
      <c r="B231" s="39"/>
      <c r="C231" s="211" t="s">
        <v>365</v>
      </c>
      <c r="D231" s="211" t="s">
        <v>124</v>
      </c>
      <c r="E231" s="212" t="s">
        <v>366</v>
      </c>
      <c r="F231" s="213" t="s">
        <v>367</v>
      </c>
      <c r="G231" s="214" t="s">
        <v>145</v>
      </c>
      <c r="H231" s="215">
        <v>0.017999999999999999</v>
      </c>
      <c r="I231" s="216"/>
      <c r="J231" s="217">
        <f>ROUND(I231*H231,2)</f>
        <v>0</v>
      </c>
      <c r="K231" s="213" t="s">
        <v>128</v>
      </c>
      <c r="L231" s="44"/>
      <c r="M231" s="218" t="s">
        <v>1</v>
      </c>
      <c r="N231" s="219" t="s">
        <v>41</v>
      </c>
      <c r="O231" s="91"/>
      <c r="P231" s="220">
        <f>O231*H231</f>
        <v>0</v>
      </c>
      <c r="Q231" s="220">
        <v>0</v>
      </c>
      <c r="R231" s="220">
        <f>Q231*H231</f>
        <v>0</v>
      </c>
      <c r="S231" s="220">
        <v>0</v>
      </c>
      <c r="T231" s="221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2" t="s">
        <v>207</v>
      </c>
      <c r="AT231" s="222" t="s">
        <v>124</v>
      </c>
      <c r="AU231" s="222" t="s">
        <v>83</v>
      </c>
      <c r="AY231" s="17" t="s">
        <v>121</v>
      </c>
      <c r="BE231" s="223">
        <f>IF(N231="základní",J231,0)</f>
        <v>0</v>
      </c>
      <c r="BF231" s="223">
        <f>IF(N231="snížená",J231,0)</f>
        <v>0</v>
      </c>
      <c r="BG231" s="223">
        <f>IF(N231="zákl. přenesená",J231,0)</f>
        <v>0</v>
      </c>
      <c r="BH231" s="223">
        <f>IF(N231="sníž. přenesená",J231,0)</f>
        <v>0</v>
      </c>
      <c r="BI231" s="223">
        <f>IF(N231="nulová",J231,0)</f>
        <v>0</v>
      </c>
      <c r="BJ231" s="17" t="s">
        <v>81</v>
      </c>
      <c r="BK231" s="223">
        <f>ROUND(I231*H231,2)</f>
        <v>0</v>
      </c>
      <c r="BL231" s="17" t="s">
        <v>207</v>
      </c>
      <c r="BM231" s="222" t="s">
        <v>368</v>
      </c>
    </row>
    <row r="232" s="12" customFormat="1" ht="22.8" customHeight="1">
      <c r="A232" s="12"/>
      <c r="B232" s="195"/>
      <c r="C232" s="196"/>
      <c r="D232" s="197" t="s">
        <v>75</v>
      </c>
      <c r="E232" s="209" t="s">
        <v>369</v>
      </c>
      <c r="F232" s="209" t="s">
        <v>370</v>
      </c>
      <c r="G232" s="196"/>
      <c r="H232" s="196"/>
      <c r="I232" s="199"/>
      <c r="J232" s="210">
        <f>BK232</f>
        <v>0</v>
      </c>
      <c r="K232" s="196"/>
      <c r="L232" s="201"/>
      <c r="M232" s="202"/>
      <c r="N232" s="203"/>
      <c r="O232" s="203"/>
      <c r="P232" s="204">
        <f>SUM(P233:P481)</f>
        <v>0</v>
      </c>
      <c r="Q232" s="203"/>
      <c r="R232" s="204">
        <f>SUM(R233:R481)</f>
        <v>4.8283981499999999</v>
      </c>
      <c r="S232" s="203"/>
      <c r="T232" s="205">
        <f>SUM(T233:T481)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06" t="s">
        <v>83</v>
      </c>
      <c r="AT232" s="207" t="s">
        <v>75</v>
      </c>
      <c r="AU232" s="207" t="s">
        <v>81</v>
      </c>
      <c r="AY232" s="206" t="s">
        <v>121</v>
      </c>
      <c r="BK232" s="208">
        <f>SUM(BK233:BK481)</f>
        <v>0</v>
      </c>
    </row>
    <row r="233" s="2" customFormat="1" ht="16.5" customHeight="1">
      <c r="A233" s="38"/>
      <c r="B233" s="39"/>
      <c r="C233" s="211" t="s">
        <v>371</v>
      </c>
      <c r="D233" s="211" t="s">
        <v>124</v>
      </c>
      <c r="E233" s="212" t="s">
        <v>372</v>
      </c>
      <c r="F233" s="213" t="s">
        <v>373</v>
      </c>
      <c r="G233" s="214" t="s">
        <v>127</v>
      </c>
      <c r="H233" s="215">
        <v>74.5</v>
      </c>
      <c r="I233" s="216"/>
      <c r="J233" s="217">
        <f>ROUND(I233*H233,2)</f>
        <v>0</v>
      </c>
      <c r="K233" s="213" t="s">
        <v>128</v>
      </c>
      <c r="L233" s="44"/>
      <c r="M233" s="218" t="s">
        <v>1</v>
      </c>
      <c r="N233" s="219" t="s">
        <v>41</v>
      </c>
      <c r="O233" s="91"/>
      <c r="P233" s="220">
        <f>O233*H233</f>
        <v>0</v>
      </c>
      <c r="Q233" s="220">
        <v>0.00027999999999999998</v>
      </c>
      <c r="R233" s="220">
        <f>Q233*H233</f>
        <v>0.020859999999999997</v>
      </c>
      <c r="S233" s="220">
        <v>0</v>
      </c>
      <c r="T233" s="221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2" t="s">
        <v>207</v>
      </c>
      <c r="AT233" s="222" t="s">
        <v>124</v>
      </c>
      <c r="AU233" s="222" t="s">
        <v>83</v>
      </c>
      <c r="AY233" s="17" t="s">
        <v>121</v>
      </c>
      <c r="BE233" s="223">
        <f>IF(N233="základní",J233,0)</f>
        <v>0</v>
      </c>
      <c r="BF233" s="223">
        <f>IF(N233="snížená",J233,0)</f>
        <v>0</v>
      </c>
      <c r="BG233" s="223">
        <f>IF(N233="zákl. přenesená",J233,0)</f>
        <v>0</v>
      </c>
      <c r="BH233" s="223">
        <f>IF(N233="sníž. přenesená",J233,0)</f>
        <v>0</v>
      </c>
      <c r="BI233" s="223">
        <f>IF(N233="nulová",J233,0)</f>
        <v>0</v>
      </c>
      <c r="BJ233" s="17" t="s">
        <v>81</v>
      </c>
      <c r="BK233" s="223">
        <f>ROUND(I233*H233,2)</f>
        <v>0</v>
      </c>
      <c r="BL233" s="17" t="s">
        <v>207</v>
      </c>
      <c r="BM233" s="222" t="s">
        <v>374</v>
      </c>
    </row>
    <row r="234" s="13" customFormat="1">
      <c r="A234" s="13"/>
      <c r="B234" s="224"/>
      <c r="C234" s="225"/>
      <c r="D234" s="226" t="s">
        <v>131</v>
      </c>
      <c r="E234" s="227" t="s">
        <v>1</v>
      </c>
      <c r="F234" s="228" t="s">
        <v>375</v>
      </c>
      <c r="G234" s="225"/>
      <c r="H234" s="227" t="s">
        <v>1</v>
      </c>
      <c r="I234" s="229"/>
      <c r="J234" s="225"/>
      <c r="K234" s="225"/>
      <c r="L234" s="230"/>
      <c r="M234" s="231"/>
      <c r="N234" s="232"/>
      <c r="O234" s="232"/>
      <c r="P234" s="232"/>
      <c r="Q234" s="232"/>
      <c r="R234" s="232"/>
      <c r="S234" s="232"/>
      <c r="T234" s="23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4" t="s">
        <v>131</v>
      </c>
      <c r="AU234" s="234" t="s">
        <v>83</v>
      </c>
      <c r="AV234" s="13" t="s">
        <v>81</v>
      </c>
      <c r="AW234" s="13" t="s">
        <v>32</v>
      </c>
      <c r="AX234" s="13" t="s">
        <v>76</v>
      </c>
      <c r="AY234" s="234" t="s">
        <v>121</v>
      </c>
    </row>
    <row r="235" s="13" customFormat="1">
      <c r="A235" s="13"/>
      <c r="B235" s="224"/>
      <c r="C235" s="225"/>
      <c r="D235" s="226" t="s">
        <v>131</v>
      </c>
      <c r="E235" s="227" t="s">
        <v>1</v>
      </c>
      <c r="F235" s="228" t="s">
        <v>376</v>
      </c>
      <c r="G235" s="225"/>
      <c r="H235" s="227" t="s">
        <v>1</v>
      </c>
      <c r="I235" s="229"/>
      <c r="J235" s="225"/>
      <c r="K235" s="225"/>
      <c r="L235" s="230"/>
      <c r="M235" s="231"/>
      <c r="N235" s="232"/>
      <c r="O235" s="232"/>
      <c r="P235" s="232"/>
      <c r="Q235" s="232"/>
      <c r="R235" s="232"/>
      <c r="S235" s="232"/>
      <c r="T235" s="23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4" t="s">
        <v>131</v>
      </c>
      <c r="AU235" s="234" t="s">
        <v>83</v>
      </c>
      <c r="AV235" s="13" t="s">
        <v>81</v>
      </c>
      <c r="AW235" s="13" t="s">
        <v>32</v>
      </c>
      <c r="AX235" s="13" t="s">
        <v>76</v>
      </c>
      <c r="AY235" s="234" t="s">
        <v>121</v>
      </c>
    </row>
    <row r="236" s="14" customFormat="1">
      <c r="A236" s="14"/>
      <c r="B236" s="235"/>
      <c r="C236" s="236"/>
      <c r="D236" s="226" t="s">
        <v>131</v>
      </c>
      <c r="E236" s="237" t="s">
        <v>1</v>
      </c>
      <c r="F236" s="238" t="s">
        <v>361</v>
      </c>
      <c r="G236" s="236"/>
      <c r="H236" s="239">
        <v>49</v>
      </c>
      <c r="I236" s="240"/>
      <c r="J236" s="236"/>
      <c r="K236" s="236"/>
      <c r="L236" s="241"/>
      <c r="M236" s="242"/>
      <c r="N236" s="243"/>
      <c r="O236" s="243"/>
      <c r="P236" s="243"/>
      <c r="Q236" s="243"/>
      <c r="R236" s="243"/>
      <c r="S236" s="243"/>
      <c r="T236" s="24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5" t="s">
        <v>131</v>
      </c>
      <c r="AU236" s="245" t="s">
        <v>83</v>
      </c>
      <c r="AV236" s="14" t="s">
        <v>83</v>
      </c>
      <c r="AW236" s="14" t="s">
        <v>32</v>
      </c>
      <c r="AX236" s="14" t="s">
        <v>76</v>
      </c>
      <c r="AY236" s="245" t="s">
        <v>121</v>
      </c>
    </row>
    <row r="237" s="13" customFormat="1">
      <c r="A237" s="13"/>
      <c r="B237" s="224"/>
      <c r="C237" s="225"/>
      <c r="D237" s="226" t="s">
        <v>131</v>
      </c>
      <c r="E237" s="227" t="s">
        <v>1</v>
      </c>
      <c r="F237" s="228" t="s">
        <v>377</v>
      </c>
      <c r="G237" s="225"/>
      <c r="H237" s="227" t="s">
        <v>1</v>
      </c>
      <c r="I237" s="229"/>
      <c r="J237" s="225"/>
      <c r="K237" s="225"/>
      <c r="L237" s="230"/>
      <c r="M237" s="231"/>
      <c r="N237" s="232"/>
      <c r="O237" s="232"/>
      <c r="P237" s="232"/>
      <c r="Q237" s="232"/>
      <c r="R237" s="232"/>
      <c r="S237" s="232"/>
      <c r="T237" s="23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4" t="s">
        <v>131</v>
      </c>
      <c r="AU237" s="234" t="s">
        <v>83</v>
      </c>
      <c r="AV237" s="13" t="s">
        <v>81</v>
      </c>
      <c r="AW237" s="13" t="s">
        <v>32</v>
      </c>
      <c r="AX237" s="13" t="s">
        <v>76</v>
      </c>
      <c r="AY237" s="234" t="s">
        <v>121</v>
      </c>
    </row>
    <row r="238" s="14" customFormat="1">
      <c r="A238" s="14"/>
      <c r="B238" s="235"/>
      <c r="C238" s="236"/>
      <c r="D238" s="226" t="s">
        <v>131</v>
      </c>
      <c r="E238" s="237" t="s">
        <v>1</v>
      </c>
      <c r="F238" s="238" t="s">
        <v>378</v>
      </c>
      <c r="G238" s="236"/>
      <c r="H238" s="239">
        <v>25.5</v>
      </c>
      <c r="I238" s="240"/>
      <c r="J238" s="236"/>
      <c r="K238" s="236"/>
      <c r="L238" s="241"/>
      <c r="M238" s="242"/>
      <c r="N238" s="243"/>
      <c r="O238" s="243"/>
      <c r="P238" s="243"/>
      <c r="Q238" s="243"/>
      <c r="R238" s="243"/>
      <c r="S238" s="243"/>
      <c r="T238" s="24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5" t="s">
        <v>131</v>
      </c>
      <c r="AU238" s="245" t="s">
        <v>83</v>
      </c>
      <c r="AV238" s="14" t="s">
        <v>83</v>
      </c>
      <c r="AW238" s="14" t="s">
        <v>32</v>
      </c>
      <c r="AX238" s="14" t="s">
        <v>76</v>
      </c>
      <c r="AY238" s="245" t="s">
        <v>121</v>
      </c>
    </row>
    <row r="239" s="15" customFormat="1">
      <c r="A239" s="15"/>
      <c r="B239" s="246"/>
      <c r="C239" s="247"/>
      <c r="D239" s="226" t="s">
        <v>131</v>
      </c>
      <c r="E239" s="248" t="s">
        <v>1</v>
      </c>
      <c r="F239" s="249" t="s">
        <v>167</v>
      </c>
      <c r="G239" s="247"/>
      <c r="H239" s="250">
        <v>74.5</v>
      </c>
      <c r="I239" s="251"/>
      <c r="J239" s="247"/>
      <c r="K239" s="247"/>
      <c r="L239" s="252"/>
      <c r="M239" s="253"/>
      <c r="N239" s="254"/>
      <c r="O239" s="254"/>
      <c r="P239" s="254"/>
      <c r="Q239" s="254"/>
      <c r="R239" s="254"/>
      <c r="S239" s="254"/>
      <c r="T239" s="25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6" t="s">
        <v>131</v>
      </c>
      <c r="AU239" s="256" t="s">
        <v>83</v>
      </c>
      <c r="AV239" s="15" t="s">
        <v>129</v>
      </c>
      <c r="AW239" s="15" t="s">
        <v>32</v>
      </c>
      <c r="AX239" s="15" t="s">
        <v>81</v>
      </c>
      <c r="AY239" s="256" t="s">
        <v>121</v>
      </c>
    </row>
    <row r="240" s="2" customFormat="1" ht="16.5" customHeight="1">
      <c r="A240" s="38"/>
      <c r="B240" s="39"/>
      <c r="C240" s="257" t="s">
        <v>379</v>
      </c>
      <c r="D240" s="257" t="s">
        <v>213</v>
      </c>
      <c r="E240" s="258" t="s">
        <v>380</v>
      </c>
      <c r="F240" s="259" t="s">
        <v>381</v>
      </c>
      <c r="G240" s="260" t="s">
        <v>127</v>
      </c>
      <c r="H240" s="261">
        <v>84.409000000000006</v>
      </c>
      <c r="I240" s="262"/>
      <c r="J240" s="263">
        <f>ROUND(I240*H240,2)</f>
        <v>0</v>
      </c>
      <c r="K240" s="259" t="s">
        <v>128</v>
      </c>
      <c r="L240" s="264"/>
      <c r="M240" s="265" t="s">
        <v>1</v>
      </c>
      <c r="N240" s="266" t="s">
        <v>41</v>
      </c>
      <c r="O240" s="91"/>
      <c r="P240" s="220">
        <f>O240*H240</f>
        <v>0</v>
      </c>
      <c r="Q240" s="220">
        <v>0.0077999999999999996</v>
      </c>
      <c r="R240" s="220">
        <f>Q240*H240</f>
        <v>0.65839020000000004</v>
      </c>
      <c r="S240" s="220">
        <v>0</v>
      </c>
      <c r="T240" s="221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2" t="s">
        <v>282</v>
      </c>
      <c r="AT240" s="222" t="s">
        <v>213</v>
      </c>
      <c r="AU240" s="222" t="s">
        <v>83</v>
      </c>
      <c r="AY240" s="17" t="s">
        <v>121</v>
      </c>
      <c r="BE240" s="223">
        <f>IF(N240="základní",J240,0)</f>
        <v>0</v>
      </c>
      <c r="BF240" s="223">
        <f>IF(N240="snížená",J240,0)</f>
        <v>0</v>
      </c>
      <c r="BG240" s="223">
        <f>IF(N240="zákl. přenesená",J240,0)</f>
        <v>0</v>
      </c>
      <c r="BH240" s="223">
        <f>IF(N240="sníž. přenesená",J240,0)</f>
        <v>0</v>
      </c>
      <c r="BI240" s="223">
        <f>IF(N240="nulová",J240,0)</f>
        <v>0</v>
      </c>
      <c r="BJ240" s="17" t="s">
        <v>81</v>
      </c>
      <c r="BK240" s="223">
        <f>ROUND(I240*H240,2)</f>
        <v>0</v>
      </c>
      <c r="BL240" s="17" t="s">
        <v>207</v>
      </c>
      <c r="BM240" s="222" t="s">
        <v>382</v>
      </c>
    </row>
    <row r="241" s="14" customFormat="1">
      <c r="A241" s="14"/>
      <c r="B241" s="235"/>
      <c r="C241" s="236"/>
      <c r="D241" s="226" t="s">
        <v>131</v>
      </c>
      <c r="E241" s="236"/>
      <c r="F241" s="238" t="s">
        <v>383</v>
      </c>
      <c r="G241" s="236"/>
      <c r="H241" s="239">
        <v>84.409000000000006</v>
      </c>
      <c r="I241" s="240"/>
      <c r="J241" s="236"/>
      <c r="K241" s="236"/>
      <c r="L241" s="241"/>
      <c r="M241" s="242"/>
      <c r="N241" s="243"/>
      <c r="O241" s="243"/>
      <c r="P241" s="243"/>
      <c r="Q241" s="243"/>
      <c r="R241" s="243"/>
      <c r="S241" s="243"/>
      <c r="T241" s="24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5" t="s">
        <v>131</v>
      </c>
      <c r="AU241" s="245" t="s">
        <v>83</v>
      </c>
      <c r="AV241" s="14" t="s">
        <v>83</v>
      </c>
      <c r="AW241" s="14" t="s">
        <v>4</v>
      </c>
      <c r="AX241" s="14" t="s">
        <v>81</v>
      </c>
      <c r="AY241" s="245" t="s">
        <v>121</v>
      </c>
    </row>
    <row r="242" s="2" customFormat="1" ht="16.5" customHeight="1">
      <c r="A242" s="38"/>
      <c r="B242" s="39"/>
      <c r="C242" s="211" t="s">
        <v>384</v>
      </c>
      <c r="D242" s="211" t="s">
        <v>124</v>
      </c>
      <c r="E242" s="212" t="s">
        <v>385</v>
      </c>
      <c r="F242" s="213" t="s">
        <v>386</v>
      </c>
      <c r="G242" s="214" t="s">
        <v>387</v>
      </c>
      <c r="H242" s="215">
        <v>105</v>
      </c>
      <c r="I242" s="216"/>
      <c r="J242" s="217">
        <f>ROUND(I242*H242,2)</f>
        <v>0</v>
      </c>
      <c r="K242" s="213" t="s">
        <v>128</v>
      </c>
      <c r="L242" s="44"/>
      <c r="M242" s="218" t="s">
        <v>1</v>
      </c>
      <c r="N242" s="219" t="s">
        <v>41</v>
      </c>
      <c r="O242" s="91"/>
      <c r="P242" s="220">
        <f>O242*H242</f>
        <v>0</v>
      </c>
      <c r="Q242" s="220">
        <v>5.0000000000000002E-05</v>
      </c>
      <c r="R242" s="220">
        <f>Q242*H242</f>
        <v>0.0052500000000000003</v>
      </c>
      <c r="S242" s="220">
        <v>0</v>
      </c>
      <c r="T242" s="221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2" t="s">
        <v>207</v>
      </c>
      <c r="AT242" s="222" t="s">
        <v>124</v>
      </c>
      <c r="AU242" s="222" t="s">
        <v>83</v>
      </c>
      <c r="AY242" s="17" t="s">
        <v>121</v>
      </c>
      <c r="BE242" s="223">
        <f>IF(N242="základní",J242,0)</f>
        <v>0</v>
      </c>
      <c r="BF242" s="223">
        <f>IF(N242="snížená",J242,0)</f>
        <v>0</v>
      </c>
      <c r="BG242" s="223">
        <f>IF(N242="zákl. přenesená",J242,0)</f>
        <v>0</v>
      </c>
      <c r="BH242" s="223">
        <f>IF(N242="sníž. přenesená",J242,0)</f>
        <v>0</v>
      </c>
      <c r="BI242" s="223">
        <f>IF(N242="nulová",J242,0)</f>
        <v>0</v>
      </c>
      <c r="BJ242" s="17" t="s">
        <v>81</v>
      </c>
      <c r="BK242" s="223">
        <f>ROUND(I242*H242,2)</f>
        <v>0</v>
      </c>
      <c r="BL242" s="17" t="s">
        <v>207</v>
      </c>
      <c r="BM242" s="222" t="s">
        <v>388</v>
      </c>
    </row>
    <row r="243" s="13" customFormat="1">
      <c r="A243" s="13"/>
      <c r="B243" s="224"/>
      <c r="C243" s="225"/>
      <c r="D243" s="226" t="s">
        <v>131</v>
      </c>
      <c r="E243" s="227" t="s">
        <v>1</v>
      </c>
      <c r="F243" s="228" t="s">
        <v>375</v>
      </c>
      <c r="G243" s="225"/>
      <c r="H243" s="227" t="s">
        <v>1</v>
      </c>
      <c r="I243" s="229"/>
      <c r="J243" s="225"/>
      <c r="K243" s="225"/>
      <c r="L243" s="230"/>
      <c r="M243" s="231"/>
      <c r="N243" s="232"/>
      <c r="O243" s="232"/>
      <c r="P243" s="232"/>
      <c r="Q243" s="232"/>
      <c r="R243" s="232"/>
      <c r="S243" s="232"/>
      <c r="T243" s="23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4" t="s">
        <v>131</v>
      </c>
      <c r="AU243" s="234" t="s">
        <v>83</v>
      </c>
      <c r="AV243" s="13" t="s">
        <v>81</v>
      </c>
      <c r="AW243" s="13" t="s">
        <v>32</v>
      </c>
      <c r="AX243" s="13" t="s">
        <v>76</v>
      </c>
      <c r="AY243" s="234" t="s">
        <v>121</v>
      </c>
    </row>
    <row r="244" s="13" customFormat="1">
      <c r="A244" s="13"/>
      <c r="B244" s="224"/>
      <c r="C244" s="225"/>
      <c r="D244" s="226" t="s">
        <v>131</v>
      </c>
      <c r="E244" s="227" t="s">
        <v>1</v>
      </c>
      <c r="F244" s="228" t="s">
        <v>389</v>
      </c>
      <c r="G244" s="225"/>
      <c r="H244" s="227" t="s">
        <v>1</v>
      </c>
      <c r="I244" s="229"/>
      <c r="J244" s="225"/>
      <c r="K244" s="225"/>
      <c r="L244" s="230"/>
      <c r="M244" s="231"/>
      <c r="N244" s="232"/>
      <c r="O244" s="232"/>
      <c r="P244" s="232"/>
      <c r="Q244" s="232"/>
      <c r="R244" s="232"/>
      <c r="S244" s="232"/>
      <c r="T244" s="23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4" t="s">
        <v>131</v>
      </c>
      <c r="AU244" s="234" t="s">
        <v>83</v>
      </c>
      <c r="AV244" s="13" t="s">
        <v>81</v>
      </c>
      <c r="AW244" s="13" t="s">
        <v>32</v>
      </c>
      <c r="AX244" s="13" t="s">
        <v>76</v>
      </c>
      <c r="AY244" s="234" t="s">
        <v>121</v>
      </c>
    </row>
    <row r="245" s="14" customFormat="1">
      <c r="A245" s="14"/>
      <c r="B245" s="235"/>
      <c r="C245" s="236"/>
      <c r="D245" s="226" t="s">
        <v>131</v>
      </c>
      <c r="E245" s="237" t="s">
        <v>1</v>
      </c>
      <c r="F245" s="238" t="s">
        <v>390</v>
      </c>
      <c r="G245" s="236"/>
      <c r="H245" s="239">
        <v>105</v>
      </c>
      <c r="I245" s="240"/>
      <c r="J245" s="236"/>
      <c r="K245" s="236"/>
      <c r="L245" s="241"/>
      <c r="M245" s="242"/>
      <c r="N245" s="243"/>
      <c r="O245" s="243"/>
      <c r="P245" s="243"/>
      <c r="Q245" s="243"/>
      <c r="R245" s="243"/>
      <c r="S245" s="243"/>
      <c r="T245" s="24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5" t="s">
        <v>131</v>
      </c>
      <c r="AU245" s="245" t="s">
        <v>83</v>
      </c>
      <c r="AV245" s="14" t="s">
        <v>83</v>
      </c>
      <c r="AW245" s="14" t="s">
        <v>32</v>
      </c>
      <c r="AX245" s="14" t="s">
        <v>81</v>
      </c>
      <c r="AY245" s="245" t="s">
        <v>121</v>
      </c>
    </row>
    <row r="246" s="2" customFormat="1" ht="16.5" customHeight="1">
      <c r="A246" s="38"/>
      <c r="B246" s="39"/>
      <c r="C246" s="257" t="s">
        <v>391</v>
      </c>
      <c r="D246" s="257" t="s">
        <v>213</v>
      </c>
      <c r="E246" s="258" t="s">
        <v>392</v>
      </c>
      <c r="F246" s="259" t="s">
        <v>393</v>
      </c>
      <c r="G246" s="260" t="s">
        <v>127</v>
      </c>
      <c r="H246" s="261">
        <v>4.2320000000000002</v>
      </c>
      <c r="I246" s="262"/>
      <c r="J246" s="263">
        <f>ROUND(I246*H246,2)</f>
        <v>0</v>
      </c>
      <c r="K246" s="259" t="s">
        <v>1</v>
      </c>
      <c r="L246" s="264"/>
      <c r="M246" s="265" t="s">
        <v>1</v>
      </c>
      <c r="N246" s="266" t="s">
        <v>41</v>
      </c>
      <c r="O246" s="91"/>
      <c r="P246" s="220">
        <f>O246*H246</f>
        <v>0</v>
      </c>
      <c r="Q246" s="220">
        <v>0.028500000000000001</v>
      </c>
      <c r="R246" s="220">
        <f>Q246*H246</f>
        <v>0.12061200000000001</v>
      </c>
      <c r="S246" s="220">
        <v>0</v>
      </c>
      <c r="T246" s="221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2" t="s">
        <v>282</v>
      </c>
      <c r="AT246" s="222" t="s">
        <v>213</v>
      </c>
      <c r="AU246" s="222" t="s">
        <v>83</v>
      </c>
      <c r="AY246" s="17" t="s">
        <v>121</v>
      </c>
      <c r="BE246" s="223">
        <f>IF(N246="základní",J246,0)</f>
        <v>0</v>
      </c>
      <c r="BF246" s="223">
        <f>IF(N246="snížená",J246,0)</f>
        <v>0</v>
      </c>
      <c r="BG246" s="223">
        <f>IF(N246="zákl. přenesená",J246,0)</f>
        <v>0</v>
      </c>
      <c r="BH246" s="223">
        <f>IF(N246="sníž. přenesená",J246,0)</f>
        <v>0</v>
      </c>
      <c r="BI246" s="223">
        <f>IF(N246="nulová",J246,0)</f>
        <v>0</v>
      </c>
      <c r="BJ246" s="17" t="s">
        <v>81</v>
      </c>
      <c r="BK246" s="223">
        <f>ROUND(I246*H246,2)</f>
        <v>0</v>
      </c>
      <c r="BL246" s="17" t="s">
        <v>207</v>
      </c>
      <c r="BM246" s="222" t="s">
        <v>394</v>
      </c>
    </row>
    <row r="247" s="14" customFormat="1">
      <c r="A247" s="14"/>
      <c r="B247" s="235"/>
      <c r="C247" s="236"/>
      <c r="D247" s="226" t="s">
        <v>131</v>
      </c>
      <c r="E247" s="236"/>
      <c r="F247" s="238" t="s">
        <v>395</v>
      </c>
      <c r="G247" s="236"/>
      <c r="H247" s="239">
        <v>4.2320000000000002</v>
      </c>
      <c r="I247" s="240"/>
      <c r="J247" s="236"/>
      <c r="K247" s="236"/>
      <c r="L247" s="241"/>
      <c r="M247" s="242"/>
      <c r="N247" s="243"/>
      <c r="O247" s="243"/>
      <c r="P247" s="243"/>
      <c r="Q247" s="243"/>
      <c r="R247" s="243"/>
      <c r="S247" s="243"/>
      <c r="T247" s="24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5" t="s">
        <v>131</v>
      </c>
      <c r="AU247" s="245" t="s">
        <v>83</v>
      </c>
      <c r="AV247" s="14" t="s">
        <v>83</v>
      </c>
      <c r="AW247" s="14" t="s">
        <v>4</v>
      </c>
      <c r="AX247" s="14" t="s">
        <v>81</v>
      </c>
      <c r="AY247" s="245" t="s">
        <v>121</v>
      </c>
    </row>
    <row r="248" s="2" customFormat="1" ht="24.15" customHeight="1">
      <c r="A248" s="38"/>
      <c r="B248" s="39"/>
      <c r="C248" s="211" t="s">
        <v>396</v>
      </c>
      <c r="D248" s="211" t="s">
        <v>124</v>
      </c>
      <c r="E248" s="212" t="s">
        <v>397</v>
      </c>
      <c r="F248" s="213" t="s">
        <v>398</v>
      </c>
      <c r="G248" s="214" t="s">
        <v>140</v>
      </c>
      <c r="H248" s="215">
        <v>4.21</v>
      </c>
      <c r="I248" s="216"/>
      <c r="J248" s="217">
        <f>ROUND(I248*H248,2)</f>
        <v>0</v>
      </c>
      <c r="K248" s="213" t="s">
        <v>128</v>
      </c>
      <c r="L248" s="44"/>
      <c r="M248" s="218" t="s">
        <v>1</v>
      </c>
      <c r="N248" s="219" t="s">
        <v>41</v>
      </c>
      <c r="O248" s="91"/>
      <c r="P248" s="220">
        <f>O248*H248</f>
        <v>0</v>
      </c>
      <c r="Q248" s="220">
        <v>0</v>
      </c>
      <c r="R248" s="220">
        <f>Q248*H248</f>
        <v>0</v>
      </c>
      <c r="S248" s="220">
        <v>0</v>
      </c>
      <c r="T248" s="221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2" t="s">
        <v>207</v>
      </c>
      <c r="AT248" s="222" t="s">
        <v>124</v>
      </c>
      <c r="AU248" s="222" t="s">
        <v>83</v>
      </c>
      <c r="AY248" s="17" t="s">
        <v>121</v>
      </c>
      <c r="BE248" s="223">
        <f>IF(N248="základní",J248,0)</f>
        <v>0</v>
      </c>
      <c r="BF248" s="223">
        <f>IF(N248="snížená",J248,0)</f>
        <v>0</v>
      </c>
      <c r="BG248" s="223">
        <f>IF(N248="zákl. přenesená",J248,0)</f>
        <v>0</v>
      </c>
      <c r="BH248" s="223">
        <f>IF(N248="sníž. přenesená",J248,0)</f>
        <v>0</v>
      </c>
      <c r="BI248" s="223">
        <f>IF(N248="nulová",J248,0)</f>
        <v>0</v>
      </c>
      <c r="BJ248" s="17" t="s">
        <v>81</v>
      </c>
      <c r="BK248" s="223">
        <f>ROUND(I248*H248,2)</f>
        <v>0</v>
      </c>
      <c r="BL248" s="17" t="s">
        <v>207</v>
      </c>
      <c r="BM248" s="222" t="s">
        <v>399</v>
      </c>
    </row>
    <row r="249" s="14" customFormat="1">
      <c r="A249" s="14"/>
      <c r="B249" s="235"/>
      <c r="C249" s="236"/>
      <c r="D249" s="226" t="s">
        <v>131</v>
      </c>
      <c r="E249" s="237" t="s">
        <v>1</v>
      </c>
      <c r="F249" s="238" t="s">
        <v>400</v>
      </c>
      <c r="G249" s="236"/>
      <c r="H249" s="239">
        <v>4.21</v>
      </c>
      <c r="I249" s="240"/>
      <c r="J249" s="236"/>
      <c r="K249" s="236"/>
      <c r="L249" s="241"/>
      <c r="M249" s="242"/>
      <c r="N249" s="243"/>
      <c r="O249" s="243"/>
      <c r="P249" s="243"/>
      <c r="Q249" s="243"/>
      <c r="R249" s="243"/>
      <c r="S249" s="243"/>
      <c r="T249" s="24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5" t="s">
        <v>131</v>
      </c>
      <c r="AU249" s="245" t="s">
        <v>83</v>
      </c>
      <c r="AV249" s="14" t="s">
        <v>83</v>
      </c>
      <c r="AW249" s="14" t="s">
        <v>32</v>
      </c>
      <c r="AX249" s="14" t="s">
        <v>81</v>
      </c>
      <c r="AY249" s="245" t="s">
        <v>121</v>
      </c>
    </row>
    <row r="250" s="2" customFormat="1" ht="21.75" customHeight="1">
      <c r="A250" s="38"/>
      <c r="B250" s="39"/>
      <c r="C250" s="211" t="s">
        <v>401</v>
      </c>
      <c r="D250" s="211" t="s">
        <v>124</v>
      </c>
      <c r="E250" s="212" t="s">
        <v>402</v>
      </c>
      <c r="F250" s="213" t="s">
        <v>403</v>
      </c>
      <c r="G250" s="214" t="s">
        <v>210</v>
      </c>
      <c r="H250" s="215">
        <v>1</v>
      </c>
      <c r="I250" s="216"/>
      <c r="J250" s="217">
        <f>ROUND(I250*H250,2)</f>
        <v>0</v>
      </c>
      <c r="K250" s="213" t="s">
        <v>128</v>
      </c>
      <c r="L250" s="44"/>
      <c r="M250" s="218" t="s">
        <v>1</v>
      </c>
      <c r="N250" s="219" t="s">
        <v>41</v>
      </c>
      <c r="O250" s="91"/>
      <c r="P250" s="220">
        <f>O250*H250</f>
        <v>0</v>
      </c>
      <c r="Q250" s="220">
        <v>0.00033</v>
      </c>
      <c r="R250" s="220">
        <f>Q250*H250</f>
        <v>0.00033</v>
      </c>
      <c r="S250" s="220">
        <v>0</v>
      </c>
      <c r="T250" s="221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2" t="s">
        <v>207</v>
      </c>
      <c r="AT250" s="222" t="s">
        <v>124</v>
      </c>
      <c r="AU250" s="222" t="s">
        <v>83</v>
      </c>
      <c r="AY250" s="17" t="s">
        <v>121</v>
      </c>
      <c r="BE250" s="223">
        <f>IF(N250="základní",J250,0)</f>
        <v>0</v>
      </c>
      <c r="BF250" s="223">
        <f>IF(N250="snížená",J250,0)</f>
        <v>0</v>
      </c>
      <c r="BG250" s="223">
        <f>IF(N250="zákl. přenesená",J250,0)</f>
        <v>0</v>
      </c>
      <c r="BH250" s="223">
        <f>IF(N250="sníž. přenesená",J250,0)</f>
        <v>0</v>
      </c>
      <c r="BI250" s="223">
        <f>IF(N250="nulová",J250,0)</f>
        <v>0</v>
      </c>
      <c r="BJ250" s="17" t="s">
        <v>81</v>
      </c>
      <c r="BK250" s="223">
        <f>ROUND(I250*H250,2)</f>
        <v>0</v>
      </c>
      <c r="BL250" s="17" t="s">
        <v>207</v>
      </c>
      <c r="BM250" s="222" t="s">
        <v>404</v>
      </c>
    </row>
    <row r="251" s="2" customFormat="1" ht="16.5" customHeight="1">
      <c r="A251" s="38"/>
      <c r="B251" s="39"/>
      <c r="C251" s="257" t="s">
        <v>405</v>
      </c>
      <c r="D251" s="257" t="s">
        <v>213</v>
      </c>
      <c r="E251" s="258" t="s">
        <v>406</v>
      </c>
      <c r="F251" s="259" t="s">
        <v>407</v>
      </c>
      <c r="G251" s="260" t="s">
        <v>210</v>
      </c>
      <c r="H251" s="261">
        <v>1</v>
      </c>
      <c r="I251" s="262"/>
      <c r="J251" s="263">
        <f>ROUND(I251*H251,2)</f>
        <v>0</v>
      </c>
      <c r="K251" s="259" t="s">
        <v>1</v>
      </c>
      <c r="L251" s="264"/>
      <c r="M251" s="265" t="s">
        <v>1</v>
      </c>
      <c r="N251" s="266" t="s">
        <v>41</v>
      </c>
      <c r="O251" s="91"/>
      <c r="P251" s="220">
        <f>O251*H251</f>
        <v>0</v>
      </c>
      <c r="Q251" s="220">
        <v>0.084000000000000005</v>
      </c>
      <c r="R251" s="220">
        <f>Q251*H251</f>
        <v>0.084000000000000005</v>
      </c>
      <c r="S251" s="220">
        <v>0</v>
      </c>
      <c r="T251" s="221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2" t="s">
        <v>282</v>
      </c>
      <c r="AT251" s="222" t="s">
        <v>213</v>
      </c>
      <c r="AU251" s="222" t="s">
        <v>83</v>
      </c>
      <c r="AY251" s="17" t="s">
        <v>121</v>
      </c>
      <c r="BE251" s="223">
        <f>IF(N251="základní",J251,0)</f>
        <v>0</v>
      </c>
      <c r="BF251" s="223">
        <f>IF(N251="snížená",J251,0)</f>
        <v>0</v>
      </c>
      <c r="BG251" s="223">
        <f>IF(N251="zákl. přenesená",J251,0)</f>
        <v>0</v>
      </c>
      <c r="BH251" s="223">
        <f>IF(N251="sníž. přenesená",J251,0)</f>
        <v>0</v>
      </c>
      <c r="BI251" s="223">
        <f>IF(N251="nulová",J251,0)</f>
        <v>0</v>
      </c>
      <c r="BJ251" s="17" t="s">
        <v>81</v>
      </c>
      <c r="BK251" s="223">
        <f>ROUND(I251*H251,2)</f>
        <v>0</v>
      </c>
      <c r="BL251" s="17" t="s">
        <v>207</v>
      </c>
      <c r="BM251" s="222" t="s">
        <v>408</v>
      </c>
    </row>
    <row r="252" s="2" customFormat="1" ht="24.15" customHeight="1">
      <c r="A252" s="38"/>
      <c r="B252" s="39"/>
      <c r="C252" s="211" t="s">
        <v>409</v>
      </c>
      <c r="D252" s="211" t="s">
        <v>124</v>
      </c>
      <c r="E252" s="212" t="s">
        <v>410</v>
      </c>
      <c r="F252" s="213" t="s">
        <v>411</v>
      </c>
      <c r="G252" s="214" t="s">
        <v>412</v>
      </c>
      <c r="H252" s="215">
        <v>1</v>
      </c>
      <c r="I252" s="216"/>
      <c r="J252" s="217">
        <f>ROUND(I252*H252,2)</f>
        <v>0</v>
      </c>
      <c r="K252" s="213" t="s">
        <v>1</v>
      </c>
      <c r="L252" s="44"/>
      <c r="M252" s="218" t="s">
        <v>1</v>
      </c>
      <c r="N252" s="219" t="s">
        <v>41</v>
      </c>
      <c r="O252" s="91"/>
      <c r="P252" s="220">
        <f>O252*H252</f>
        <v>0</v>
      </c>
      <c r="Q252" s="220">
        <v>0</v>
      </c>
      <c r="R252" s="220">
        <f>Q252*H252</f>
        <v>0</v>
      </c>
      <c r="S252" s="220">
        <v>0</v>
      </c>
      <c r="T252" s="221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2" t="s">
        <v>207</v>
      </c>
      <c r="AT252" s="222" t="s">
        <v>124</v>
      </c>
      <c r="AU252" s="222" t="s">
        <v>83</v>
      </c>
      <c r="AY252" s="17" t="s">
        <v>121</v>
      </c>
      <c r="BE252" s="223">
        <f>IF(N252="základní",J252,0)</f>
        <v>0</v>
      </c>
      <c r="BF252" s="223">
        <f>IF(N252="snížená",J252,0)</f>
        <v>0</v>
      </c>
      <c r="BG252" s="223">
        <f>IF(N252="zákl. přenesená",J252,0)</f>
        <v>0</v>
      </c>
      <c r="BH252" s="223">
        <f>IF(N252="sníž. přenesená",J252,0)</f>
        <v>0</v>
      </c>
      <c r="BI252" s="223">
        <f>IF(N252="nulová",J252,0)</f>
        <v>0</v>
      </c>
      <c r="BJ252" s="17" t="s">
        <v>81</v>
      </c>
      <c r="BK252" s="223">
        <f>ROUND(I252*H252,2)</f>
        <v>0</v>
      </c>
      <c r="BL252" s="17" t="s">
        <v>207</v>
      </c>
      <c r="BM252" s="222" t="s">
        <v>413</v>
      </c>
    </row>
    <row r="253" s="2" customFormat="1" ht="21.75" customHeight="1">
      <c r="A253" s="38"/>
      <c r="B253" s="39"/>
      <c r="C253" s="211" t="s">
        <v>414</v>
      </c>
      <c r="D253" s="211" t="s">
        <v>124</v>
      </c>
      <c r="E253" s="212" t="s">
        <v>415</v>
      </c>
      <c r="F253" s="213" t="s">
        <v>416</v>
      </c>
      <c r="G253" s="214" t="s">
        <v>387</v>
      </c>
      <c r="H253" s="215">
        <v>194.52500000000001</v>
      </c>
      <c r="I253" s="216"/>
      <c r="J253" s="217">
        <f>ROUND(I253*H253,2)</f>
        <v>0</v>
      </c>
      <c r="K253" s="213" t="s">
        <v>128</v>
      </c>
      <c r="L253" s="44"/>
      <c r="M253" s="218" t="s">
        <v>1</v>
      </c>
      <c r="N253" s="219" t="s">
        <v>41</v>
      </c>
      <c r="O253" s="91"/>
      <c r="P253" s="220">
        <f>O253*H253</f>
        <v>0</v>
      </c>
      <c r="Q253" s="220">
        <v>6.9999999999999994E-05</v>
      </c>
      <c r="R253" s="220">
        <f>Q253*H253</f>
        <v>0.013616749999999999</v>
      </c>
      <c r="S253" s="220">
        <v>0</v>
      </c>
      <c r="T253" s="221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2" t="s">
        <v>207</v>
      </c>
      <c r="AT253" s="222" t="s">
        <v>124</v>
      </c>
      <c r="AU253" s="222" t="s">
        <v>83</v>
      </c>
      <c r="AY253" s="17" t="s">
        <v>121</v>
      </c>
      <c r="BE253" s="223">
        <f>IF(N253="základní",J253,0)</f>
        <v>0</v>
      </c>
      <c r="BF253" s="223">
        <f>IF(N253="snížená",J253,0)</f>
        <v>0</v>
      </c>
      <c r="BG253" s="223">
        <f>IF(N253="zákl. přenesená",J253,0)</f>
        <v>0</v>
      </c>
      <c r="BH253" s="223">
        <f>IF(N253="sníž. přenesená",J253,0)</f>
        <v>0</v>
      </c>
      <c r="BI253" s="223">
        <f>IF(N253="nulová",J253,0)</f>
        <v>0</v>
      </c>
      <c r="BJ253" s="17" t="s">
        <v>81</v>
      </c>
      <c r="BK253" s="223">
        <f>ROUND(I253*H253,2)</f>
        <v>0</v>
      </c>
      <c r="BL253" s="17" t="s">
        <v>207</v>
      </c>
      <c r="BM253" s="222" t="s">
        <v>417</v>
      </c>
    </row>
    <row r="254" s="13" customFormat="1">
      <c r="A254" s="13"/>
      <c r="B254" s="224"/>
      <c r="C254" s="225"/>
      <c r="D254" s="226" t="s">
        <v>131</v>
      </c>
      <c r="E254" s="227" t="s">
        <v>1</v>
      </c>
      <c r="F254" s="228" t="s">
        <v>375</v>
      </c>
      <c r="G254" s="225"/>
      <c r="H254" s="227" t="s">
        <v>1</v>
      </c>
      <c r="I254" s="229"/>
      <c r="J254" s="225"/>
      <c r="K254" s="225"/>
      <c r="L254" s="230"/>
      <c r="M254" s="231"/>
      <c r="N254" s="232"/>
      <c r="O254" s="232"/>
      <c r="P254" s="232"/>
      <c r="Q254" s="232"/>
      <c r="R254" s="232"/>
      <c r="S254" s="232"/>
      <c r="T254" s="23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4" t="s">
        <v>131</v>
      </c>
      <c r="AU254" s="234" t="s">
        <v>83</v>
      </c>
      <c r="AV254" s="13" t="s">
        <v>81</v>
      </c>
      <c r="AW254" s="13" t="s">
        <v>32</v>
      </c>
      <c r="AX254" s="13" t="s">
        <v>76</v>
      </c>
      <c r="AY254" s="234" t="s">
        <v>121</v>
      </c>
    </row>
    <row r="255" s="13" customFormat="1">
      <c r="A255" s="13"/>
      <c r="B255" s="224"/>
      <c r="C255" s="225"/>
      <c r="D255" s="226" t="s">
        <v>131</v>
      </c>
      <c r="E255" s="227" t="s">
        <v>1</v>
      </c>
      <c r="F255" s="228" t="s">
        <v>418</v>
      </c>
      <c r="G255" s="225"/>
      <c r="H255" s="227" t="s">
        <v>1</v>
      </c>
      <c r="I255" s="229"/>
      <c r="J255" s="225"/>
      <c r="K255" s="225"/>
      <c r="L255" s="230"/>
      <c r="M255" s="231"/>
      <c r="N255" s="232"/>
      <c r="O255" s="232"/>
      <c r="P255" s="232"/>
      <c r="Q255" s="232"/>
      <c r="R255" s="232"/>
      <c r="S255" s="232"/>
      <c r="T255" s="23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4" t="s">
        <v>131</v>
      </c>
      <c r="AU255" s="234" t="s">
        <v>83</v>
      </c>
      <c r="AV255" s="13" t="s">
        <v>81</v>
      </c>
      <c r="AW255" s="13" t="s">
        <v>32</v>
      </c>
      <c r="AX255" s="13" t="s">
        <v>76</v>
      </c>
      <c r="AY255" s="234" t="s">
        <v>121</v>
      </c>
    </row>
    <row r="256" s="14" customFormat="1">
      <c r="A256" s="14"/>
      <c r="B256" s="235"/>
      <c r="C256" s="236"/>
      <c r="D256" s="226" t="s">
        <v>131</v>
      </c>
      <c r="E256" s="237" t="s">
        <v>1</v>
      </c>
      <c r="F256" s="238" t="s">
        <v>419</v>
      </c>
      <c r="G256" s="236"/>
      <c r="H256" s="239">
        <v>3.9249999999999998</v>
      </c>
      <c r="I256" s="240"/>
      <c r="J256" s="236"/>
      <c r="K256" s="236"/>
      <c r="L256" s="241"/>
      <c r="M256" s="242"/>
      <c r="N256" s="243"/>
      <c r="O256" s="243"/>
      <c r="P256" s="243"/>
      <c r="Q256" s="243"/>
      <c r="R256" s="243"/>
      <c r="S256" s="243"/>
      <c r="T256" s="24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5" t="s">
        <v>131</v>
      </c>
      <c r="AU256" s="245" t="s">
        <v>83</v>
      </c>
      <c r="AV256" s="14" t="s">
        <v>83</v>
      </c>
      <c r="AW256" s="14" t="s">
        <v>32</v>
      </c>
      <c r="AX256" s="14" t="s">
        <v>76</v>
      </c>
      <c r="AY256" s="245" t="s">
        <v>121</v>
      </c>
    </row>
    <row r="257" s="13" customFormat="1">
      <c r="A257" s="13"/>
      <c r="B257" s="224"/>
      <c r="C257" s="225"/>
      <c r="D257" s="226" t="s">
        <v>131</v>
      </c>
      <c r="E257" s="227" t="s">
        <v>1</v>
      </c>
      <c r="F257" s="228" t="s">
        <v>420</v>
      </c>
      <c r="G257" s="225"/>
      <c r="H257" s="227" t="s">
        <v>1</v>
      </c>
      <c r="I257" s="229"/>
      <c r="J257" s="225"/>
      <c r="K257" s="225"/>
      <c r="L257" s="230"/>
      <c r="M257" s="231"/>
      <c r="N257" s="232"/>
      <c r="O257" s="232"/>
      <c r="P257" s="232"/>
      <c r="Q257" s="232"/>
      <c r="R257" s="232"/>
      <c r="S257" s="232"/>
      <c r="T257" s="23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4" t="s">
        <v>131</v>
      </c>
      <c r="AU257" s="234" t="s">
        <v>83</v>
      </c>
      <c r="AV257" s="13" t="s">
        <v>81</v>
      </c>
      <c r="AW257" s="13" t="s">
        <v>32</v>
      </c>
      <c r="AX257" s="13" t="s">
        <v>76</v>
      </c>
      <c r="AY257" s="234" t="s">
        <v>121</v>
      </c>
    </row>
    <row r="258" s="14" customFormat="1">
      <c r="A258" s="14"/>
      <c r="B258" s="235"/>
      <c r="C258" s="236"/>
      <c r="D258" s="226" t="s">
        <v>131</v>
      </c>
      <c r="E258" s="237" t="s">
        <v>1</v>
      </c>
      <c r="F258" s="238" t="s">
        <v>421</v>
      </c>
      <c r="G258" s="236"/>
      <c r="H258" s="239">
        <v>7.5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5" t="s">
        <v>131</v>
      </c>
      <c r="AU258" s="245" t="s">
        <v>83</v>
      </c>
      <c r="AV258" s="14" t="s">
        <v>83</v>
      </c>
      <c r="AW258" s="14" t="s">
        <v>32</v>
      </c>
      <c r="AX258" s="14" t="s">
        <v>76</v>
      </c>
      <c r="AY258" s="245" t="s">
        <v>121</v>
      </c>
    </row>
    <row r="259" s="13" customFormat="1">
      <c r="A259" s="13"/>
      <c r="B259" s="224"/>
      <c r="C259" s="225"/>
      <c r="D259" s="226" t="s">
        <v>131</v>
      </c>
      <c r="E259" s="227" t="s">
        <v>1</v>
      </c>
      <c r="F259" s="228" t="s">
        <v>422</v>
      </c>
      <c r="G259" s="225"/>
      <c r="H259" s="227" t="s">
        <v>1</v>
      </c>
      <c r="I259" s="229"/>
      <c r="J259" s="225"/>
      <c r="K259" s="225"/>
      <c r="L259" s="230"/>
      <c r="M259" s="231"/>
      <c r="N259" s="232"/>
      <c r="O259" s="232"/>
      <c r="P259" s="232"/>
      <c r="Q259" s="232"/>
      <c r="R259" s="232"/>
      <c r="S259" s="232"/>
      <c r="T259" s="23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4" t="s">
        <v>131</v>
      </c>
      <c r="AU259" s="234" t="s">
        <v>83</v>
      </c>
      <c r="AV259" s="13" t="s">
        <v>81</v>
      </c>
      <c r="AW259" s="13" t="s">
        <v>32</v>
      </c>
      <c r="AX259" s="13" t="s">
        <v>76</v>
      </c>
      <c r="AY259" s="234" t="s">
        <v>121</v>
      </c>
    </row>
    <row r="260" s="14" customFormat="1">
      <c r="A260" s="14"/>
      <c r="B260" s="235"/>
      <c r="C260" s="236"/>
      <c r="D260" s="226" t="s">
        <v>131</v>
      </c>
      <c r="E260" s="237" t="s">
        <v>1</v>
      </c>
      <c r="F260" s="238" t="s">
        <v>8</v>
      </c>
      <c r="G260" s="236"/>
      <c r="H260" s="239">
        <v>15</v>
      </c>
      <c r="I260" s="240"/>
      <c r="J260" s="236"/>
      <c r="K260" s="236"/>
      <c r="L260" s="241"/>
      <c r="M260" s="242"/>
      <c r="N260" s="243"/>
      <c r="O260" s="243"/>
      <c r="P260" s="243"/>
      <c r="Q260" s="243"/>
      <c r="R260" s="243"/>
      <c r="S260" s="243"/>
      <c r="T260" s="24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5" t="s">
        <v>131</v>
      </c>
      <c r="AU260" s="245" t="s">
        <v>83</v>
      </c>
      <c r="AV260" s="14" t="s">
        <v>83</v>
      </c>
      <c r="AW260" s="14" t="s">
        <v>32</v>
      </c>
      <c r="AX260" s="14" t="s">
        <v>76</v>
      </c>
      <c r="AY260" s="245" t="s">
        <v>121</v>
      </c>
    </row>
    <row r="261" s="13" customFormat="1">
      <c r="A261" s="13"/>
      <c r="B261" s="224"/>
      <c r="C261" s="225"/>
      <c r="D261" s="226" t="s">
        <v>131</v>
      </c>
      <c r="E261" s="227" t="s">
        <v>1</v>
      </c>
      <c r="F261" s="228" t="s">
        <v>423</v>
      </c>
      <c r="G261" s="225"/>
      <c r="H261" s="227" t="s">
        <v>1</v>
      </c>
      <c r="I261" s="229"/>
      <c r="J261" s="225"/>
      <c r="K261" s="225"/>
      <c r="L261" s="230"/>
      <c r="M261" s="231"/>
      <c r="N261" s="232"/>
      <c r="O261" s="232"/>
      <c r="P261" s="232"/>
      <c r="Q261" s="232"/>
      <c r="R261" s="232"/>
      <c r="S261" s="232"/>
      <c r="T261" s="23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4" t="s">
        <v>131</v>
      </c>
      <c r="AU261" s="234" t="s">
        <v>83</v>
      </c>
      <c r="AV261" s="13" t="s">
        <v>81</v>
      </c>
      <c r="AW261" s="13" t="s">
        <v>32</v>
      </c>
      <c r="AX261" s="13" t="s">
        <v>76</v>
      </c>
      <c r="AY261" s="234" t="s">
        <v>121</v>
      </c>
    </row>
    <row r="262" s="14" customFormat="1">
      <c r="A262" s="14"/>
      <c r="B262" s="235"/>
      <c r="C262" s="236"/>
      <c r="D262" s="226" t="s">
        <v>131</v>
      </c>
      <c r="E262" s="237" t="s">
        <v>1</v>
      </c>
      <c r="F262" s="238" t="s">
        <v>424</v>
      </c>
      <c r="G262" s="236"/>
      <c r="H262" s="239">
        <v>10.1</v>
      </c>
      <c r="I262" s="240"/>
      <c r="J262" s="236"/>
      <c r="K262" s="236"/>
      <c r="L262" s="241"/>
      <c r="M262" s="242"/>
      <c r="N262" s="243"/>
      <c r="O262" s="243"/>
      <c r="P262" s="243"/>
      <c r="Q262" s="243"/>
      <c r="R262" s="243"/>
      <c r="S262" s="243"/>
      <c r="T262" s="24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5" t="s">
        <v>131</v>
      </c>
      <c r="AU262" s="245" t="s">
        <v>83</v>
      </c>
      <c r="AV262" s="14" t="s">
        <v>83</v>
      </c>
      <c r="AW262" s="14" t="s">
        <v>32</v>
      </c>
      <c r="AX262" s="14" t="s">
        <v>76</v>
      </c>
      <c r="AY262" s="245" t="s">
        <v>121</v>
      </c>
    </row>
    <row r="263" s="13" customFormat="1">
      <c r="A263" s="13"/>
      <c r="B263" s="224"/>
      <c r="C263" s="225"/>
      <c r="D263" s="226" t="s">
        <v>131</v>
      </c>
      <c r="E263" s="227" t="s">
        <v>1</v>
      </c>
      <c r="F263" s="228" t="s">
        <v>425</v>
      </c>
      <c r="G263" s="225"/>
      <c r="H263" s="227" t="s">
        <v>1</v>
      </c>
      <c r="I263" s="229"/>
      <c r="J263" s="225"/>
      <c r="K263" s="225"/>
      <c r="L263" s="230"/>
      <c r="M263" s="231"/>
      <c r="N263" s="232"/>
      <c r="O263" s="232"/>
      <c r="P263" s="232"/>
      <c r="Q263" s="232"/>
      <c r="R263" s="232"/>
      <c r="S263" s="232"/>
      <c r="T263" s="23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4" t="s">
        <v>131</v>
      </c>
      <c r="AU263" s="234" t="s">
        <v>83</v>
      </c>
      <c r="AV263" s="13" t="s">
        <v>81</v>
      </c>
      <c r="AW263" s="13" t="s">
        <v>32</v>
      </c>
      <c r="AX263" s="13" t="s">
        <v>76</v>
      </c>
      <c r="AY263" s="234" t="s">
        <v>121</v>
      </c>
    </row>
    <row r="264" s="14" customFormat="1">
      <c r="A264" s="14"/>
      <c r="B264" s="235"/>
      <c r="C264" s="236"/>
      <c r="D264" s="226" t="s">
        <v>131</v>
      </c>
      <c r="E264" s="237" t="s">
        <v>1</v>
      </c>
      <c r="F264" s="238" t="s">
        <v>155</v>
      </c>
      <c r="G264" s="236"/>
      <c r="H264" s="239">
        <v>6</v>
      </c>
      <c r="I264" s="240"/>
      <c r="J264" s="236"/>
      <c r="K264" s="236"/>
      <c r="L264" s="241"/>
      <c r="M264" s="242"/>
      <c r="N264" s="243"/>
      <c r="O264" s="243"/>
      <c r="P264" s="243"/>
      <c r="Q264" s="243"/>
      <c r="R264" s="243"/>
      <c r="S264" s="243"/>
      <c r="T264" s="24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5" t="s">
        <v>131</v>
      </c>
      <c r="AU264" s="245" t="s">
        <v>83</v>
      </c>
      <c r="AV264" s="14" t="s">
        <v>83</v>
      </c>
      <c r="AW264" s="14" t="s">
        <v>32</v>
      </c>
      <c r="AX264" s="14" t="s">
        <v>76</v>
      </c>
      <c r="AY264" s="245" t="s">
        <v>121</v>
      </c>
    </row>
    <row r="265" s="13" customFormat="1">
      <c r="A265" s="13"/>
      <c r="B265" s="224"/>
      <c r="C265" s="225"/>
      <c r="D265" s="226" t="s">
        <v>131</v>
      </c>
      <c r="E265" s="227" t="s">
        <v>1</v>
      </c>
      <c r="F265" s="228" t="s">
        <v>426</v>
      </c>
      <c r="G265" s="225"/>
      <c r="H265" s="227" t="s">
        <v>1</v>
      </c>
      <c r="I265" s="229"/>
      <c r="J265" s="225"/>
      <c r="K265" s="225"/>
      <c r="L265" s="230"/>
      <c r="M265" s="231"/>
      <c r="N265" s="232"/>
      <c r="O265" s="232"/>
      <c r="P265" s="232"/>
      <c r="Q265" s="232"/>
      <c r="R265" s="232"/>
      <c r="S265" s="232"/>
      <c r="T265" s="23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4" t="s">
        <v>131</v>
      </c>
      <c r="AU265" s="234" t="s">
        <v>83</v>
      </c>
      <c r="AV265" s="13" t="s">
        <v>81</v>
      </c>
      <c r="AW265" s="13" t="s">
        <v>32</v>
      </c>
      <c r="AX265" s="13" t="s">
        <v>76</v>
      </c>
      <c r="AY265" s="234" t="s">
        <v>121</v>
      </c>
    </row>
    <row r="266" s="14" customFormat="1">
      <c r="A266" s="14"/>
      <c r="B266" s="235"/>
      <c r="C266" s="236"/>
      <c r="D266" s="226" t="s">
        <v>131</v>
      </c>
      <c r="E266" s="237" t="s">
        <v>1</v>
      </c>
      <c r="F266" s="238" t="s">
        <v>427</v>
      </c>
      <c r="G266" s="236"/>
      <c r="H266" s="239">
        <v>1.6000000000000001</v>
      </c>
      <c r="I266" s="240"/>
      <c r="J266" s="236"/>
      <c r="K266" s="236"/>
      <c r="L266" s="241"/>
      <c r="M266" s="242"/>
      <c r="N266" s="243"/>
      <c r="O266" s="243"/>
      <c r="P266" s="243"/>
      <c r="Q266" s="243"/>
      <c r="R266" s="243"/>
      <c r="S266" s="243"/>
      <c r="T266" s="24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5" t="s">
        <v>131</v>
      </c>
      <c r="AU266" s="245" t="s">
        <v>83</v>
      </c>
      <c r="AV266" s="14" t="s">
        <v>83</v>
      </c>
      <c r="AW266" s="14" t="s">
        <v>32</v>
      </c>
      <c r="AX266" s="14" t="s">
        <v>76</v>
      </c>
      <c r="AY266" s="245" t="s">
        <v>121</v>
      </c>
    </row>
    <row r="267" s="13" customFormat="1">
      <c r="A267" s="13"/>
      <c r="B267" s="224"/>
      <c r="C267" s="225"/>
      <c r="D267" s="226" t="s">
        <v>131</v>
      </c>
      <c r="E267" s="227" t="s">
        <v>1</v>
      </c>
      <c r="F267" s="228" t="s">
        <v>428</v>
      </c>
      <c r="G267" s="225"/>
      <c r="H267" s="227" t="s">
        <v>1</v>
      </c>
      <c r="I267" s="229"/>
      <c r="J267" s="225"/>
      <c r="K267" s="225"/>
      <c r="L267" s="230"/>
      <c r="M267" s="231"/>
      <c r="N267" s="232"/>
      <c r="O267" s="232"/>
      <c r="P267" s="232"/>
      <c r="Q267" s="232"/>
      <c r="R267" s="232"/>
      <c r="S267" s="232"/>
      <c r="T267" s="23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4" t="s">
        <v>131</v>
      </c>
      <c r="AU267" s="234" t="s">
        <v>83</v>
      </c>
      <c r="AV267" s="13" t="s">
        <v>81</v>
      </c>
      <c r="AW267" s="13" t="s">
        <v>32</v>
      </c>
      <c r="AX267" s="13" t="s">
        <v>76</v>
      </c>
      <c r="AY267" s="234" t="s">
        <v>121</v>
      </c>
    </row>
    <row r="268" s="14" customFormat="1">
      <c r="A268" s="14"/>
      <c r="B268" s="235"/>
      <c r="C268" s="236"/>
      <c r="D268" s="226" t="s">
        <v>131</v>
      </c>
      <c r="E268" s="237" t="s">
        <v>1</v>
      </c>
      <c r="F268" s="238" t="s">
        <v>421</v>
      </c>
      <c r="G268" s="236"/>
      <c r="H268" s="239">
        <v>7.5</v>
      </c>
      <c r="I268" s="240"/>
      <c r="J268" s="236"/>
      <c r="K268" s="236"/>
      <c r="L268" s="241"/>
      <c r="M268" s="242"/>
      <c r="N268" s="243"/>
      <c r="O268" s="243"/>
      <c r="P268" s="243"/>
      <c r="Q268" s="243"/>
      <c r="R268" s="243"/>
      <c r="S268" s="243"/>
      <c r="T268" s="24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5" t="s">
        <v>131</v>
      </c>
      <c r="AU268" s="245" t="s">
        <v>83</v>
      </c>
      <c r="AV268" s="14" t="s">
        <v>83</v>
      </c>
      <c r="AW268" s="14" t="s">
        <v>32</v>
      </c>
      <c r="AX268" s="14" t="s">
        <v>76</v>
      </c>
      <c r="AY268" s="245" t="s">
        <v>121</v>
      </c>
    </row>
    <row r="269" s="13" customFormat="1">
      <c r="A269" s="13"/>
      <c r="B269" s="224"/>
      <c r="C269" s="225"/>
      <c r="D269" s="226" t="s">
        <v>131</v>
      </c>
      <c r="E269" s="227" t="s">
        <v>1</v>
      </c>
      <c r="F269" s="228" t="s">
        <v>429</v>
      </c>
      <c r="G269" s="225"/>
      <c r="H269" s="227" t="s">
        <v>1</v>
      </c>
      <c r="I269" s="229"/>
      <c r="J269" s="225"/>
      <c r="K269" s="225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131</v>
      </c>
      <c r="AU269" s="234" t="s">
        <v>83</v>
      </c>
      <c r="AV269" s="13" t="s">
        <v>81</v>
      </c>
      <c r="AW269" s="13" t="s">
        <v>32</v>
      </c>
      <c r="AX269" s="13" t="s">
        <v>76</v>
      </c>
      <c r="AY269" s="234" t="s">
        <v>121</v>
      </c>
    </row>
    <row r="270" s="14" customFormat="1">
      <c r="A270" s="14"/>
      <c r="B270" s="235"/>
      <c r="C270" s="236"/>
      <c r="D270" s="226" t="s">
        <v>131</v>
      </c>
      <c r="E270" s="237" t="s">
        <v>1</v>
      </c>
      <c r="F270" s="238" t="s">
        <v>430</v>
      </c>
      <c r="G270" s="236"/>
      <c r="H270" s="239">
        <v>7.9000000000000004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5" t="s">
        <v>131</v>
      </c>
      <c r="AU270" s="245" t="s">
        <v>83</v>
      </c>
      <c r="AV270" s="14" t="s">
        <v>83</v>
      </c>
      <c r="AW270" s="14" t="s">
        <v>32</v>
      </c>
      <c r="AX270" s="14" t="s">
        <v>76</v>
      </c>
      <c r="AY270" s="245" t="s">
        <v>121</v>
      </c>
    </row>
    <row r="271" s="13" customFormat="1">
      <c r="A271" s="13"/>
      <c r="B271" s="224"/>
      <c r="C271" s="225"/>
      <c r="D271" s="226" t="s">
        <v>131</v>
      </c>
      <c r="E271" s="227" t="s">
        <v>1</v>
      </c>
      <c r="F271" s="228" t="s">
        <v>431</v>
      </c>
      <c r="G271" s="225"/>
      <c r="H271" s="227" t="s">
        <v>1</v>
      </c>
      <c r="I271" s="229"/>
      <c r="J271" s="225"/>
      <c r="K271" s="225"/>
      <c r="L271" s="230"/>
      <c r="M271" s="231"/>
      <c r="N271" s="232"/>
      <c r="O271" s="232"/>
      <c r="P271" s="232"/>
      <c r="Q271" s="232"/>
      <c r="R271" s="232"/>
      <c r="S271" s="232"/>
      <c r="T271" s="23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4" t="s">
        <v>131</v>
      </c>
      <c r="AU271" s="234" t="s">
        <v>83</v>
      </c>
      <c r="AV271" s="13" t="s">
        <v>81</v>
      </c>
      <c r="AW271" s="13" t="s">
        <v>32</v>
      </c>
      <c r="AX271" s="13" t="s">
        <v>76</v>
      </c>
      <c r="AY271" s="234" t="s">
        <v>121</v>
      </c>
    </row>
    <row r="272" s="14" customFormat="1">
      <c r="A272" s="14"/>
      <c r="B272" s="235"/>
      <c r="C272" s="236"/>
      <c r="D272" s="226" t="s">
        <v>131</v>
      </c>
      <c r="E272" s="237" t="s">
        <v>1</v>
      </c>
      <c r="F272" s="238" t="s">
        <v>432</v>
      </c>
      <c r="G272" s="236"/>
      <c r="H272" s="239">
        <v>75</v>
      </c>
      <c r="I272" s="240"/>
      <c r="J272" s="236"/>
      <c r="K272" s="236"/>
      <c r="L272" s="241"/>
      <c r="M272" s="242"/>
      <c r="N272" s="243"/>
      <c r="O272" s="243"/>
      <c r="P272" s="243"/>
      <c r="Q272" s="243"/>
      <c r="R272" s="243"/>
      <c r="S272" s="243"/>
      <c r="T272" s="24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5" t="s">
        <v>131</v>
      </c>
      <c r="AU272" s="245" t="s">
        <v>83</v>
      </c>
      <c r="AV272" s="14" t="s">
        <v>83</v>
      </c>
      <c r="AW272" s="14" t="s">
        <v>32</v>
      </c>
      <c r="AX272" s="14" t="s">
        <v>76</v>
      </c>
      <c r="AY272" s="245" t="s">
        <v>121</v>
      </c>
    </row>
    <row r="273" s="13" customFormat="1">
      <c r="A273" s="13"/>
      <c r="B273" s="224"/>
      <c r="C273" s="225"/>
      <c r="D273" s="226" t="s">
        <v>131</v>
      </c>
      <c r="E273" s="227" t="s">
        <v>1</v>
      </c>
      <c r="F273" s="228" t="s">
        <v>433</v>
      </c>
      <c r="G273" s="225"/>
      <c r="H273" s="227" t="s">
        <v>1</v>
      </c>
      <c r="I273" s="229"/>
      <c r="J273" s="225"/>
      <c r="K273" s="225"/>
      <c r="L273" s="230"/>
      <c r="M273" s="231"/>
      <c r="N273" s="232"/>
      <c r="O273" s="232"/>
      <c r="P273" s="232"/>
      <c r="Q273" s="232"/>
      <c r="R273" s="232"/>
      <c r="S273" s="232"/>
      <c r="T273" s="23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4" t="s">
        <v>131</v>
      </c>
      <c r="AU273" s="234" t="s">
        <v>83</v>
      </c>
      <c r="AV273" s="13" t="s">
        <v>81</v>
      </c>
      <c r="AW273" s="13" t="s">
        <v>32</v>
      </c>
      <c r="AX273" s="13" t="s">
        <v>76</v>
      </c>
      <c r="AY273" s="234" t="s">
        <v>121</v>
      </c>
    </row>
    <row r="274" s="14" customFormat="1">
      <c r="A274" s="14"/>
      <c r="B274" s="235"/>
      <c r="C274" s="236"/>
      <c r="D274" s="226" t="s">
        <v>131</v>
      </c>
      <c r="E274" s="237" t="s">
        <v>1</v>
      </c>
      <c r="F274" s="238" t="s">
        <v>319</v>
      </c>
      <c r="G274" s="236"/>
      <c r="H274" s="239">
        <v>40</v>
      </c>
      <c r="I274" s="240"/>
      <c r="J274" s="236"/>
      <c r="K274" s="236"/>
      <c r="L274" s="241"/>
      <c r="M274" s="242"/>
      <c r="N274" s="243"/>
      <c r="O274" s="243"/>
      <c r="P274" s="243"/>
      <c r="Q274" s="243"/>
      <c r="R274" s="243"/>
      <c r="S274" s="243"/>
      <c r="T274" s="24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5" t="s">
        <v>131</v>
      </c>
      <c r="AU274" s="245" t="s">
        <v>83</v>
      </c>
      <c r="AV274" s="14" t="s">
        <v>83</v>
      </c>
      <c r="AW274" s="14" t="s">
        <v>32</v>
      </c>
      <c r="AX274" s="14" t="s">
        <v>76</v>
      </c>
      <c r="AY274" s="245" t="s">
        <v>121</v>
      </c>
    </row>
    <row r="275" s="13" customFormat="1">
      <c r="A275" s="13"/>
      <c r="B275" s="224"/>
      <c r="C275" s="225"/>
      <c r="D275" s="226" t="s">
        <v>131</v>
      </c>
      <c r="E275" s="227" t="s">
        <v>1</v>
      </c>
      <c r="F275" s="228" t="s">
        <v>434</v>
      </c>
      <c r="G275" s="225"/>
      <c r="H275" s="227" t="s">
        <v>1</v>
      </c>
      <c r="I275" s="229"/>
      <c r="J275" s="225"/>
      <c r="K275" s="225"/>
      <c r="L275" s="230"/>
      <c r="M275" s="231"/>
      <c r="N275" s="232"/>
      <c r="O275" s="232"/>
      <c r="P275" s="232"/>
      <c r="Q275" s="232"/>
      <c r="R275" s="232"/>
      <c r="S275" s="232"/>
      <c r="T275" s="23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4" t="s">
        <v>131</v>
      </c>
      <c r="AU275" s="234" t="s">
        <v>83</v>
      </c>
      <c r="AV275" s="13" t="s">
        <v>81</v>
      </c>
      <c r="AW275" s="13" t="s">
        <v>32</v>
      </c>
      <c r="AX275" s="13" t="s">
        <v>76</v>
      </c>
      <c r="AY275" s="234" t="s">
        <v>121</v>
      </c>
    </row>
    <row r="276" s="13" customFormat="1">
      <c r="A276" s="13"/>
      <c r="B276" s="224"/>
      <c r="C276" s="225"/>
      <c r="D276" s="226" t="s">
        <v>131</v>
      </c>
      <c r="E276" s="227" t="s">
        <v>1</v>
      </c>
      <c r="F276" s="228" t="s">
        <v>435</v>
      </c>
      <c r="G276" s="225"/>
      <c r="H276" s="227" t="s">
        <v>1</v>
      </c>
      <c r="I276" s="229"/>
      <c r="J276" s="225"/>
      <c r="K276" s="225"/>
      <c r="L276" s="230"/>
      <c r="M276" s="231"/>
      <c r="N276" s="232"/>
      <c r="O276" s="232"/>
      <c r="P276" s="232"/>
      <c r="Q276" s="232"/>
      <c r="R276" s="232"/>
      <c r="S276" s="232"/>
      <c r="T276" s="23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4" t="s">
        <v>131</v>
      </c>
      <c r="AU276" s="234" t="s">
        <v>83</v>
      </c>
      <c r="AV276" s="13" t="s">
        <v>81</v>
      </c>
      <c r="AW276" s="13" t="s">
        <v>32</v>
      </c>
      <c r="AX276" s="13" t="s">
        <v>76</v>
      </c>
      <c r="AY276" s="234" t="s">
        <v>121</v>
      </c>
    </row>
    <row r="277" s="14" customFormat="1">
      <c r="A277" s="14"/>
      <c r="B277" s="235"/>
      <c r="C277" s="236"/>
      <c r="D277" s="226" t="s">
        <v>131</v>
      </c>
      <c r="E277" s="237" t="s">
        <v>1</v>
      </c>
      <c r="F277" s="238" t="s">
        <v>228</v>
      </c>
      <c r="G277" s="236"/>
      <c r="H277" s="239">
        <v>20</v>
      </c>
      <c r="I277" s="240"/>
      <c r="J277" s="236"/>
      <c r="K277" s="236"/>
      <c r="L277" s="241"/>
      <c r="M277" s="242"/>
      <c r="N277" s="243"/>
      <c r="O277" s="243"/>
      <c r="P277" s="243"/>
      <c r="Q277" s="243"/>
      <c r="R277" s="243"/>
      <c r="S277" s="243"/>
      <c r="T277" s="24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5" t="s">
        <v>131</v>
      </c>
      <c r="AU277" s="245" t="s">
        <v>83</v>
      </c>
      <c r="AV277" s="14" t="s">
        <v>83</v>
      </c>
      <c r="AW277" s="14" t="s">
        <v>32</v>
      </c>
      <c r="AX277" s="14" t="s">
        <v>76</v>
      </c>
      <c r="AY277" s="245" t="s">
        <v>121</v>
      </c>
    </row>
    <row r="278" s="15" customFormat="1">
      <c r="A278" s="15"/>
      <c r="B278" s="246"/>
      <c r="C278" s="247"/>
      <c r="D278" s="226" t="s">
        <v>131</v>
      </c>
      <c r="E278" s="248" t="s">
        <v>1</v>
      </c>
      <c r="F278" s="249" t="s">
        <v>167</v>
      </c>
      <c r="G278" s="247"/>
      <c r="H278" s="250">
        <v>194.52500000000001</v>
      </c>
      <c r="I278" s="251"/>
      <c r="J278" s="247"/>
      <c r="K278" s="247"/>
      <c r="L278" s="252"/>
      <c r="M278" s="253"/>
      <c r="N278" s="254"/>
      <c r="O278" s="254"/>
      <c r="P278" s="254"/>
      <c r="Q278" s="254"/>
      <c r="R278" s="254"/>
      <c r="S278" s="254"/>
      <c r="T278" s="25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56" t="s">
        <v>131</v>
      </c>
      <c r="AU278" s="256" t="s">
        <v>83</v>
      </c>
      <c r="AV278" s="15" t="s">
        <v>129</v>
      </c>
      <c r="AW278" s="15" t="s">
        <v>32</v>
      </c>
      <c r="AX278" s="15" t="s">
        <v>81</v>
      </c>
      <c r="AY278" s="256" t="s">
        <v>121</v>
      </c>
    </row>
    <row r="279" s="2" customFormat="1" ht="21.75" customHeight="1">
      <c r="A279" s="38"/>
      <c r="B279" s="39"/>
      <c r="C279" s="257" t="s">
        <v>436</v>
      </c>
      <c r="D279" s="257" t="s">
        <v>213</v>
      </c>
      <c r="E279" s="258" t="s">
        <v>437</v>
      </c>
      <c r="F279" s="259" t="s">
        <v>438</v>
      </c>
      <c r="G279" s="260" t="s">
        <v>145</v>
      </c>
      <c r="H279" s="261">
        <v>0.0070000000000000001</v>
      </c>
      <c r="I279" s="262"/>
      <c r="J279" s="263">
        <f>ROUND(I279*H279,2)</f>
        <v>0</v>
      </c>
      <c r="K279" s="259" t="s">
        <v>128</v>
      </c>
      <c r="L279" s="264"/>
      <c r="M279" s="265" t="s">
        <v>1</v>
      </c>
      <c r="N279" s="266" t="s">
        <v>41</v>
      </c>
      <c r="O279" s="91"/>
      <c r="P279" s="220">
        <f>O279*H279</f>
        <v>0</v>
      </c>
      <c r="Q279" s="220">
        <v>1</v>
      </c>
      <c r="R279" s="220">
        <f>Q279*H279</f>
        <v>0.0070000000000000001</v>
      </c>
      <c r="S279" s="220">
        <v>0</v>
      </c>
      <c r="T279" s="221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2" t="s">
        <v>282</v>
      </c>
      <c r="AT279" s="222" t="s">
        <v>213</v>
      </c>
      <c r="AU279" s="222" t="s">
        <v>83</v>
      </c>
      <c r="AY279" s="17" t="s">
        <v>121</v>
      </c>
      <c r="BE279" s="223">
        <f>IF(N279="základní",J279,0)</f>
        <v>0</v>
      </c>
      <c r="BF279" s="223">
        <f>IF(N279="snížená",J279,0)</f>
        <v>0</v>
      </c>
      <c r="BG279" s="223">
        <f>IF(N279="zákl. přenesená",J279,0)</f>
        <v>0</v>
      </c>
      <c r="BH279" s="223">
        <f>IF(N279="sníž. přenesená",J279,0)</f>
        <v>0</v>
      </c>
      <c r="BI279" s="223">
        <f>IF(N279="nulová",J279,0)</f>
        <v>0</v>
      </c>
      <c r="BJ279" s="17" t="s">
        <v>81</v>
      </c>
      <c r="BK279" s="223">
        <f>ROUND(I279*H279,2)</f>
        <v>0</v>
      </c>
      <c r="BL279" s="17" t="s">
        <v>207</v>
      </c>
      <c r="BM279" s="222" t="s">
        <v>439</v>
      </c>
    </row>
    <row r="280" s="2" customFormat="1">
      <c r="A280" s="38"/>
      <c r="B280" s="39"/>
      <c r="C280" s="40"/>
      <c r="D280" s="226" t="s">
        <v>217</v>
      </c>
      <c r="E280" s="40"/>
      <c r="F280" s="267" t="s">
        <v>440</v>
      </c>
      <c r="G280" s="40"/>
      <c r="H280" s="40"/>
      <c r="I280" s="268"/>
      <c r="J280" s="40"/>
      <c r="K280" s="40"/>
      <c r="L280" s="44"/>
      <c r="M280" s="269"/>
      <c r="N280" s="270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217</v>
      </c>
      <c r="AU280" s="17" t="s">
        <v>83</v>
      </c>
    </row>
    <row r="281" s="13" customFormat="1">
      <c r="A281" s="13"/>
      <c r="B281" s="224"/>
      <c r="C281" s="225"/>
      <c r="D281" s="226" t="s">
        <v>131</v>
      </c>
      <c r="E281" s="227" t="s">
        <v>1</v>
      </c>
      <c r="F281" s="228" t="s">
        <v>375</v>
      </c>
      <c r="G281" s="225"/>
      <c r="H281" s="227" t="s">
        <v>1</v>
      </c>
      <c r="I281" s="229"/>
      <c r="J281" s="225"/>
      <c r="K281" s="225"/>
      <c r="L281" s="230"/>
      <c r="M281" s="231"/>
      <c r="N281" s="232"/>
      <c r="O281" s="232"/>
      <c r="P281" s="232"/>
      <c r="Q281" s="232"/>
      <c r="R281" s="232"/>
      <c r="S281" s="232"/>
      <c r="T281" s="23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4" t="s">
        <v>131</v>
      </c>
      <c r="AU281" s="234" t="s">
        <v>83</v>
      </c>
      <c r="AV281" s="13" t="s">
        <v>81</v>
      </c>
      <c r="AW281" s="13" t="s">
        <v>32</v>
      </c>
      <c r="AX281" s="13" t="s">
        <v>76</v>
      </c>
      <c r="AY281" s="234" t="s">
        <v>121</v>
      </c>
    </row>
    <row r="282" s="13" customFormat="1">
      <c r="A282" s="13"/>
      <c r="B282" s="224"/>
      <c r="C282" s="225"/>
      <c r="D282" s="226" t="s">
        <v>131</v>
      </c>
      <c r="E282" s="227" t="s">
        <v>1</v>
      </c>
      <c r="F282" s="228" t="s">
        <v>425</v>
      </c>
      <c r="G282" s="225"/>
      <c r="H282" s="227" t="s">
        <v>1</v>
      </c>
      <c r="I282" s="229"/>
      <c r="J282" s="225"/>
      <c r="K282" s="225"/>
      <c r="L282" s="230"/>
      <c r="M282" s="231"/>
      <c r="N282" s="232"/>
      <c r="O282" s="232"/>
      <c r="P282" s="232"/>
      <c r="Q282" s="232"/>
      <c r="R282" s="232"/>
      <c r="S282" s="232"/>
      <c r="T282" s="23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4" t="s">
        <v>131</v>
      </c>
      <c r="AU282" s="234" t="s">
        <v>83</v>
      </c>
      <c r="AV282" s="13" t="s">
        <v>81</v>
      </c>
      <c r="AW282" s="13" t="s">
        <v>32</v>
      </c>
      <c r="AX282" s="13" t="s">
        <v>76</v>
      </c>
      <c r="AY282" s="234" t="s">
        <v>121</v>
      </c>
    </row>
    <row r="283" s="14" customFormat="1">
      <c r="A283" s="14"/>
      <c r="B283" s="235"/>
      <c r="C283" s="236"/>
      <c r="D283" s="226" t="s">
        <v>131</v>
      </c>
      <c r="E283" s="237" t="s">
        <v>1</v>
      </c>
      <c r="F283" s="238" t="s">
        <v>441</v>
      </c>
      <c r="G283" s="236"/>
      <c r="H283" s="239">
        <v>0.0060000000000000001</v>
      </c>
      <c r="I283" s="240"/>
      <c r="J283" s="236"/>
      <c r="K283" s="236"/>
      <c r="L283" s="241"/>
      <c r="M283" s="242"/>
      <c r="N283" s="243"/>
      <c r="O283" s="243"/>
      <c r="P283" s="243"/>
      <c r="Q283" s="243"/>
      <c r="R283" s="243"/>
      <c r="S283" s="243"/>
      <c r="T283" s="24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5" t="s">
        <v>131</v>
      </c>
      <c r="AU283" s="245" t="s">
        <v>83</v>
      </c>
      <c r="AV283" s="14" t="s">
        <v>83</v>
      </c>
      <c r="AW283" s="14" t="s">
        <v>32</v>
      </c>
      <c r="AX283" s="14" t="s">
        <v>81</v>
      </c>
      <c r="AY283" s="245" t="s">
        <v>121</v>
      </c>
    </row>
    <row r="284" s="14" customFormat="1">
      <c r="A284" s="14"/>
      <c r="B284" s="235"/>
      <c r="C284" s="236"/>
      <c r="D284" s="226" t="s">
        <v>131</v>
      </c>
      <c r="E284" s="236"/>
      <c r="F284" s="238" t="s">
        <v>442</v>
      </c>
      <c r="G284" s="236"/>
      <c r="H284" s="239">
        <v>0.0070000000000000001</v>
      </c>
      <c r="I284" s="240"/>
      <c r="J284" s="236"/>
      <c r="K284" s="236"/>
      <c r="L284" s="241"/>
      <c r="M284" s="242"/>
      <c r="N284" s="243"/>
      <c r="O284" s="243"/>
      <c r="P284" s="243"/>
      <c r="Q284" s="243"/>
      <c r="R284" s="243"/>
      <c r="S284" s="243"/>
      <c r="T284" s="24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5" t="s">
        <v>131</v>
      </c>
      <c r="AU284" s="245" t="s">
        <v>83</v>
      </c>
      <c r="AV284" s="14" t="s">
        <v>83</v>
      </c>
      <c r="AW284" s="14" t="s">
        <v>4</v>
      </c>
      <c r="AX284" s="14" t="s">
        <v>81</v>
      </c>
      <c r="AY284" s="245" t="s">
        <v>121</v>
      </c>
    </row>
    <row r="285" s="2" customFormat="1" ht="21.75" customHeight="1">
      <c r="A285" s="38"/>
      <c r="B285" s="39"/>
      <c r="C285" s="257" t="s">
        <v>443</v>
      </c>
      <c r="D285" s="257" t="s">
        <v>213</v>
      </c>
      <c r="E285" s="258" t="s">
        <v>444</v>
      </c>
      <c r="F285" s="259" t="s">
        <v>445</v>
      </c>
      <c r="G285" s="260" t="s">
        <v>145</v>
      </c>
      <c r="H285" s="261">
        <v>0.017000000000000001</v>
      </c>
      <c r="I285" s="262"/>
      <c r="J285" s="263">
        <f>ROUND(I285*H285,2)</f>
        <v>0</v>
      </c>
      <c r="K285" s="259" t="s">
        <v>128</v>
      </c>
      <c r="L285" s="264"/>
      <c r="M285" s="265" t="s">
        <v>1</v>
      </c>
      <c r="N285" s="266" t="s">
        <v>41</v>
      </c>
      <c r="O285" s="91"/>
      <c r="P285" s="220">
        <f>O285*H285</f>
        <v>0</v>
      </c>
      <c r="Q285" s="220">
        <v>1</v>
      </c>
      <c r="R285" s="220">
        <f>Q285*H285</f>
        <v>0.017000000000000001</v>
      </c>
      <c r="S285" s="220">
        <v>0</v>
      </c>
      <c r="T285" s="221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2" t="s">
        <v>282</v>
      </c>
      <c r="AT285" s="222" t="s">
        <v>213</v>
      </c>
      <c r="AU285" s="222" t="s">
        <v>83</v>
      </c>
      <c r="AY285" s="17" t="s">
        <v>121</v>
      </c>
      <c r="BE285" s="223">
        <f>IF(N285="základní",J285,0)</f>
        <v>0</v>
      </c>
      <c r="BF285" s="223">
        <f>IF(N285="snížená",J285,0)</f>
        <v>0</v>
      </c>
      <c r="BG285" s="223">
        <f>IF(N285="zákl. přenesená",J285,0)</f>
        <v>0</v>
      </c>
      <c r="BH285" s="223">
        <f>IF(N285="sníž. přenesená",J285,0)</f>
        <v>0</v>
      </c>
      <c r="BI285" s="223">
        <f>IF(N285="nulová",J285,0)</f>
        <v>0</v>
      </c>
      <c r="BJ285" s="17" t="s">
        <v>81</v>
      </c>
      <c r="BK285" s="223">
        <f>ROUND(I285*H285,2)</f>
        <v>0</v>
      </c>
      <c r="BL285" s="17" t="s">
        <v>207</v>
      </c>
      <c r="BM285" s="222" t="s">
        <v>446</v>
      </c>
    </row>
    <row r="286" s="2" customFormat="1">
      <c r="A286" s="38"/>
      <c r="B286" s="39"/>
      <c r="C286" s="40"/>
      <c r="D286" s="226" t="s">
        <v>217</v>
      </c>
      <c r="E286" s="40"/>
      <c r="F286" s="267" t="s">
        <v>447</v>
      </c>
      <c r="G286" s="40"/>
      <c r="H286" s="40"/>
      <c r="I286" s="268"/>
      <c r="J286" s="40"/>
      <c r="K286" s="40"/>
      <c r="L286" s="44"/>
      <c r="M286" s="269"/>
      <c r="N286" s="270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217</v>
      </c>
      <c r="AU286" s="17" t="s">
        <v>83</v>
      </c>
    </row>
    <row r="287" s="13" customFormat="1">
      <c r="A287" s="13"/>
      <c r="B287" s="224"/>
      <c r="C287" s="225"/>
      <c r="D287" s="226" t="s">
        <v>131</v>
      </c>
      <c r="E287" s="227" t="s">
        <v>1</v>
      </c>
      <c r="F287" s="228" t="s">
        <v>375</v>
      </c>
      <c r="G287" s="225"/>
      <c r="H287" s="227" t="s">
        <v>1</v>
      </c>
      <c r="I287" s="229"/>
      <c r="J287" s="225"/>
      <c r="K287" s="225"/>
      <c r="L287" s="230"/>
      <c r="M287" s="231"/>
      <c r="N287" s="232"/>
      <c r="O287" s="232"/>
      <c r="P287" s="232"/>
      <c r="Q287" s="232"/>
      <c r="R287" s="232"/>
      <c r="S287" s="232"/>
      <c r="T287" s="23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4" t="s">
        <v>131</v>
      </c>
      <c r="AU287" s="234" t="s">
        <v>83</v>
      </c>
      <c r="AV287" s="13" t="s">
        <v>81</v>
      </c>
      <c r="AW287" s="13" t="s">
        <v>32</v>
      </c>
      <c r="AX287" s="13" t="s">
        <v>76</v>
      </c>
      <c r="AY287" s="234" t="s">
        <v>121</v>
      </c>
    </row>
    <row r="288" s="13" customFormat="1">
      <c r="A288" s="13"/>
      <c r="B288" s="224"/>
      <c r="C288" s="225"/>
      <c r="D288" s="226" t="s">
        <v>131</v>
      </c>
      <c r="E288" s="227" t="s">
        <v>1</v>
      </c>
      <c r="F288" s="228" t="s">
        <v>422</v>
      </c>
      <c r="G288" s="225"/>
      <c r="H288" s="227" t="s">
        <v>1</v>
      </c>
      <c r="I288" s="229"/>
      <c r="J288" s="225"/>
      <c r="K288" s="225"/>
      <c r="L288" s="230"/>
      <c r="M288" s="231"/>
      <c r="N288" s="232"/>
      <c r="O288" s="232"/>
      <c r="P288" s="232"/>
      <c r="Q288" s="232"/>
      <c r="R288" s="232"/>
      <c r="S288" s="232"/>
      <c r="T288" s="23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4" t="s">
        <v>131</v>
      </c>
      <c r="AU288" s="234" t="s">
        <v>83</v>
      </c>
      <c r="AV288" s="13" t="s">
        <v>81</v>
      </c>
      <c r="AW288" s="13" t="s">
        <v>32</v>
      </c>
      <c r="AX288" s="13" t="s">
        <v>76</v>
      </c>
      <c r="AY288" s="234" t="s">
        <v>121</v>
      </c>
    </row>
    <row r="289" s="14" customFormat="1">
      <c r="A289" s="14"/>
      <c r="B289" s="235"/>
      <c r="C289" s="236"/>
      <c r="D289" s="226" t="s">
        <v>131</v>
      </c>
      <c r="E289" s="237" t="s">
        <v>1</v>
      </c>
      <c r="F289" s="238" t="s">
        <v>448</v>
      </c>
      <c r="G289" s="236"/>
      <c r="H289" s="239">
        <v>0.014999999999999999</v>
      </c>
      <c r="I289" s="240"/>
      <c r="J289" s="236"/>
      <c r="K289" s="236"/>
      <c r="L289" s="241"/>
      <c r="M289" s="242"/>
      <c r="N289" s="243"/>
      <c r="O289" s="243"/>
      <c r="P289" s="243"/>
      <c r="Q289" s="243"/>
      <c r="R289" s="243"/>
      <c r="S289" s="243"/>
      <c r="T289" s="24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5" t="s">
        <v>131</v>
      </c>
      <c r="AU289" s="245" t="s">
        <v>83</v>
      </c>
      <c r="AV289" s="14" t="s">
        <v>83</v>
      </c>
      <c r="AW289" s="14" t="s">
        <v>32</v>
      </c>
      <c r="AX289" s="14" t="s">
        <v>81</v>
      </c>
      <c r="AY289" s="245" t="s">
        <v>121</v>
      </c>
    </row>
    <row r="290" s="14" customFormat="1">
      <c r="A290" s="14"/>
      <c r="B290" s="235"/>
      <c r="C290" s="236"/>
      <c r="D290" s="226" t="s">
        <v>131</v>
      </c>
      <c r="E290" s="236"/>
      <c r="F290" s="238" t="s">
        <v>449</v>
      </c>
      <c r="G290" s="236"/>
      <c r="H290" s="239">
        <v>0.017000000000000001</v>
      </c>
      <c r="I290" s="240"/>
      <c r="J290" s="236"/>
      <c r="K290" s="236"/>
      <c r="L290" s="241"/>
      <c r="M290" s="242"/>
      <c r="N290" s="243"/>
      <c r="O290" s="243"/>
      <c r="P290" s="243"/>
      <c r="Q290" s="243"/>
      <c r="R290" s="243"/>
      <c r="S290" s="243"/>
      <c r="T290" s="24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5" t="s">
        <v>131</v>
      </c>
      <c r="AU290" s="245" t="s">
        <v>83</v>
      </c>
      <c r="AV290" s="14" t="s">
        <v>83</v>
      </c>
      <c r="AW290" s="14" t="s">
        <v>4</v>
      </c>
      <c r="AX290" s="14" t="s">
        <v>81</v>
      </c>
      <c r="AY290" s="245" t="s">
        <v>121</v>
      </c>
    </row>
    <row r="291" s="2" customFormat="1" ht="21.75" customHeight="1">
      <c r="A291" s="38"/>
      <c r="B291" s="39"/>
      <c r="C291" s="257" t="s">
        <v>450</v>
      </c>
      <c r="D291" s="257" t="s">
        <v>213</v>
      </c>
      <c r="E291" s="258" t="s">
        <v>451</v>
      </c>
      <c r="F291" s="259" t="s">
        <v>452</v>
      </c>
      <c r="G291" s="260" t="s">
        <v>145</v>
      </c>
      <c r="H291" s="261">
        <v>0.010999999999999999</v>
      </c>
      <c r="I291" s="262"/>
      <c r="J291" s="263">
        <f>ROUND(I291*H291,2)</f>
        <v>0</v>
      </c>
      <c r="K291" s="259" t="s">
        <v>128</v>
      </c>
      <c r="L291" s="264"/>
      <c r="M291" s="265" t="s">
        <v>1</v>
      </c>
      <c r="N291" s="266" t="s">
        <v>41</v>
      </c>
      <c r="O291" s="91"/>
      <c r="P291" s="220">
        <f>O291*H291</f>
        <v>0</v>
      </c>
      <c r="Q291" s="220">
        <v>1</v>
      </c>
      <c r="R291" s="220">
        <f>Q291*H291</f>
        <v>0.010999999999999999</v>
      </c>
      <c r="S291" s="220">
        <v>0</v>
      </c>
      <c r="T291" s="221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2" t="s">
        <v>282</v>
      </c>
      <c r="AT291" s="222" t="s">
        <v>213</v>
      </c>
      <c r="AU291" s="222" t="s">
        <v>83</v>
      </c>
      <c r="AY291" s="17" t="s">
        <v>121</v>
      </c>
      <c r="BE291" s="223">
        <f>IF(N291="základní",J291,0)</f>
        <v>0</v>
      </c>
      <c r="BF291" s="223">
        <f>IF(N291="snížená",J291,0)</f>
        <v>0</v>
      </c>
      <c r="BG291" s="223">
        <f>IF(N291="zákl. přenesená",J291,0)</f>
        <v>0</v>
      </c>
      <c r="BH291" s="223">
        <f>IF(N291="sníž. přenesená",J291,0)</f>
        <v>0</v>
      </c>
      <c r="BI291" s="223">
        <f>IF(N291="nulová",J291,0)</f>
        <v>0</v>
      </c>
      <c r="BJ291" s="17" t="s">
        <v>81</v>
      </c>
      <c r="BK291" s="223">
        <f>ROUND(I291*H291,2)</f>
        <v>0</v>
      </c>
      <c r="BL291" s="17" t="s">
        <v>207</v>
      </c>
      <c r="BM291" s="222" t="s">
        <v>453</v>
      </c>
    </row>
    <row r="292" s="2" customFormat="1">
      <c r="A292" s="38"/>
      <c r="B292" s="39"/>
      <c r="C292" s="40"/>
      <c r="D292" s="226" t="s">
        <v>217</v>
      </c>
      <c r="E292" s="40"/>
      <c r="F292" s="267" t="s">
        <v>454</v>
      </c>
      <c r="G292" s="40"/>
      <c r="H292" s="40"/>
      <c r="I292" s="268"/>
      <c r="J292" s="40"/>
      <c r="K292" s="40"/>
      <c r="L292" s="44"/>
      <c r="M292" s="269"/>
      <c r="N292" s="270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217</v>
      </c>
      <c r="AU292" s="17" t="s">
        <v>83</v>
      </c>
    </row>
    <row r="293" s="13" customFormat="1">
      <c r="A293" s="13"/>
      <c r="B293" s="224"/>
      <c r="C293" s="225"/>
      <c r="D293" s="226" t="s">
        <v>131</v>
      </c>
      <c r="E293" s="227" t="s">
        <v>1</v>
      </c>
      <c r="F293" s="228" t="s">
        <v>375</v>
      </c>
      <c r="G293" s="225"/>
      <c r="H293" s="227" t="s">
        <v>1</v>
      </c>
      <c r="I293" s="229"/>
      <c r="J293" s="225"/>
      <c r="K293" s="225"/>
      <c r="L293" s="230"/>
      <c r="M293" s="231"/>
      <c r="N293" s="232"/>
      <c r="O293" s="232"/>
      <c r="P293" s="232"/>
      <c r="Q293" s="232"/>
      <c r="R293" s="232"/>
      <c r="S293" s="232"/>
      <c r="T293" s="23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4" t="s">
        <v>131</v>
      </c>
      <c r="AU293" s="234" t="s">
        <v>83</v>
      </c>
      <c r="AV293" s="13" t="s">
        <v>81</v>
      </c>
      <c r="AW293" s="13" t="s">
        <v>32</v>
      </c>
      <c r="AX293" s="13" t="s">
        <v>76</v>
      </c>
      <c r="AY293" s="234" t="s">
        <v>121</v>
      </c>
    </row>
    <row r="294" s="13" customFormat="1">
      <c r="A294" s="13"/>
      <c r="B294" s="224"/>
      <c r="C294" s="225"/>
      <c r="D294" s="226" t="s">
        <v>131</v>
      </c>
      <c r="E294" s="227" t="s">
        <v>1</v>
      </c>
      <c r="F294" s="228" t="s">
        <v>420</v>
      </c>
      <c r="G294" s="225"/>
      <c r="H294" s="227" t="s">
        <v>1</v>
      </c>
      <c r="I294" s="229"/>
      <c r="J294" s="225"/>
      <c r="K294" s="225"/>
      <c r="L294" s="230"/>
      <c r="M294" s="231"/>
      <c r="N294" s="232"/>
      <c r="O294" s="232"/>
      <c r="P294" s="232"/>
      <c r="Q294" s="232"/>
      <c r="R294" s="232"/>
      <c r="S294" s="232"/>
      <c r="T294" s="23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4" t="s">
        <v>131</v>
      </c>
      <c r="AU294" s="234" t="s">
        <v>83</v>
      </c>
      <c r="AV294" s="13" t="s">
        <v>81</v>
      </c>
      <c r="AW294" s="13" t="s">
        <v>32</v>
      </c>
      <c r="AX294" s="13" t="s">
        <v>76</v>
      </c>
      <c r="AY294" s="234" t="s">
        <v>121</v>
      </c>
    </row>
    <row r="295" s="14" customFormat="1">
      <c r="A295" s="14"/>
      <c r="B295" s="235"/>
      <c r="C295" s="236"/>
      <c r="D295" s="226" t="s">
        <v>131</v>
      </c>
      <c r="E295" s="237" t="s">
        <v>1</v>
      </c>
      <c r="F295" s="238" t="s">
        <v>455</v>
      </c>
      <c r="G295" s="236"/>
      <c r="H295" s="239">
        <v>0.0080000000000000002</v>
      </c>
      <c r="I295" s="240"/>
      <c r="J295" s="236"/>
      <c r="K295" s="236"/>
      <c r="L295" s="241"/>
      <c r="M295" s="242"/>
      <c r="N295" s="243"/>
      <c r="O295" s="243"/>
      <c r="P295" s="243"/>
      <c r="Q295" s="243"/>
      <c r="R295" s="243"/>
      <c r="S295" s="243"/>
      <c r="T295" s="24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5" t="s">
        <v>131</v>
      </c>
      <c r="AU295" s="245" t="s">
        <v>83</v>
      </c>
      <c r="AV295" s="14" t="s">
        <v>83</v>
      </c>
      <c r="AW295" s="14" t="s">
        <v>32</v>
      </c>
      <c r="AX295" s="14" t="s">
        <v>76</v>
      </c>
      <c r="AY295" s="245" t="s">
        <v>121</v>
      </c>
    </row>
    <row r="296" s="13" customFormat="1">
      <c r="A296" s="13"/>
      <c r="B296" s="224"/>
      <c r="C296" s="225"/>
      <c r="D296" s="226" t="s">
        <v>131</v>
      </c>
      <c r="E296" s="227" t="s">
        <v>1</v>
      </c>
      <c r="F296" s="228" t="s">
        <v>426</v>
      </c>
      <c r="G296" s="225"/>
      <c r="H296" s="227" t="s">
        <v>1</v>
      </c>
      <c r="I296" s="229"/>
      <c r="J296" s="225"/>
      <c r="K296" s="225"/>
      <c r="L296" s="230"/>
      <c r="M296" s="231"/>
      <c r="N296" s="232"/>
      <c r="O296" s="232"/>
      <c r="P296" s="232"/>
      <c r="Q296" s="232"/>
      <c r="R296" s="232"/>
      <c r="S296" s="232"/>
      <c r="T296" s="23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4" t="s">
        <v>131</v>
      </c>
      <c r="AU296" s="234" t="s">
        <v>83</v>
      </c>
      <c r="AV296" s="13" t="s">
        <v>81</v>
      </c>
      <c r="AW296" s="13" t="s">
        <v>32</v>
      </c>
      <c r="AX296" s="13" t="s">
        <v>76</v>
      </c>
      <c r="AY296" s="234" t="s">
        <v>121</v>
      </c>
    </row>
    <row r="297" s="14" customFormat="1">
      <c r="A297" s="14"/>
      <c r="B297" s="235"/>
      <c r="C297" s="236"/>
      <c r="D297" s="226" t="s">
        <v>131</v>
      </c>
      <c r="E297" s="237" t="s">
        <v>1</v>
      </c>
      <c r="F297" s="238" t="s">
        <v>456</v>
      </c>
      <c r="G297" s="236"/>
      <c r="H297" s="239">
        <v>0.002</v>
      </c>
      <c r="I297" s="240"/>
      <c r="J297" s="236"/>
      <c r="K297" s="236"/>
      <c r="L297" s="241"/>
      <c r="M297" s="242"/>
      <c r="N297" s="243"/>
      <c r="O297" s="243"/>
      <c r="P297" s="243"/>
      <c r="Q297" s="243"/>
      <c r="R297" s="243"/>
      <c r="S297" s="243"/>
      <c r="T297" s="24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5" t="s">
        <v>131</v>
      </c>
      <c r="AU297" s="245" t="s">
        <v>83</v>
      </c>
      <c r="AV297" s="14" t="s">
        <v>83</v>
      </c>
      <c r="AW297" s="14" t="s">
        <v>32</v>
      </c>
      <c r="AX297" s="14" t="s">
        <v>76</v>
      </c>
      <c r="AY297" s="245" t="s">
        <v>121</v>
      </c>
    </row>
    <row r="298" s="15" customFormat="1">
      <c r="A298" s="15"/>
      <c r="B298" s="246"/>
      <c r="C298" s="247"/>
      <c r="D298" s="226" t="s">
        <v>131</v>
      </c>
      <c r="E298" s="248" t="s">
        <v>1</v>
      </c>
      <c r="F298" s="249" t="s">
        <v>167</v>
      </c>
      <c r="G298" s="247"/>
      <c r="H298" s="250">
        <v>0.01</v>
      </c>
      <c r="I298" s="251"/>
      <c r="J298" s="247"/>
      <c r="K298" s="247"/>
      <c r="L298" s="252"/>
      <c r="M298" s="253"/>
      <c r="N298" s="254"/>
      <c r="O298" s="254"/>
      <c r="P298" s="254"/>
      <c r="Q298" s="254"/>
      <c r="R298" s="254"/>
      <c r="S298" s="254"/>
      <c r="T298" s="25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56" t="s">
        <v>131</v>
      </c>
      <c r="AU298" s="256" t="s">
        <v>83</v>
      </c>
      <c r="AV298" s="15" t="s">
        <v>129</v>
      </c>
      <c r="AW298" s="15" t="s">
        <v>32</v>
      </c>
      <c r="AX298" s="15" t="s">
        <v>81</v>
      </c>
      <c r="AY298" s="256" t="s">
        <v>121</v>
      </c>
    </row>
    <row r="299" s="14" customFormat="1">
      <c r="A299" s="14"/>
      <c r="B299" s="235"/>
      <c r="C299" s="236"/>
      <c r="D299" s="226" t="s">
        <v>131</v>
      </c>
      <c r="E299" s="236"/>
      <c r="F299" s="238" t="s">
        <v>457</v>
      </c>
      <c r="G299" s="236"/>
      <c r="H299" s="239">
        <v>0.010999999999999999</v>
      </c>
      <c r="I299" s="240"/>
      <c r="J299" s="236"/>
      <c r="K299" s="236"/>
      <c r="L299" s="241"/>
      <c r="M299" s="242"/>
      <c r="N299" s="243"/>
      <c r="O299" s="243"/>
      <c r="P299" s="243"/>
      <c r="Q299" s="243"/>
      <c r="R299" s="243"/>
      <c r="S299" s="243"/>
      <c r="T299" s="24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5" t="s">
        <v>131</v>
      </c>
      <c r="AU299" s="245" t="s">
        <v>83</v>
      </c>
      <c r="AV299" s="14" t="s">
        <v>83</v>
      </c>
      <c r="AW299" s="14" t="s">
        <v>4</v>
      </c>
      <c r="AX299" s="14" t="s">
        <v>81</v>
      </c>
      <c r="AY299" s="245" t="s">
        <v>121</v>
      </c>
    </row>
    <row r="300" s="2" customFormat="1" ht="21.75" customHeight="1">
      <c r="A300" s="38"/>
      <c r="B300" s="39"/>
      <c r="C300" s="257" t="s">
        <v>458</v>
      </c>
      <c r="D300" s="257" t="s">
        <v>213</v>
      </c>
      <c r="E300" s="258" t="s">
        <v>459</v>
      </c>
      <c r="F300" s="259" t="s">
        <v>460</v>
      </c>
      <c r="G300" s="260" t="s">
        <v>145</v>
      </c>
      <c r="H300" s="261">
        <v>0.036999999999999998</v>
      </c>
      <c r="I300" s="262"/>
      <c r="J300" s="263">
        <f>ROUND(I300*H300,2)</f>
        <v>0</v>
      </c>
      <c r="K300" s="259" t="s">
        <v>1</v>
      </c>
      <c r="L300" s="264"/>
      <c r="M300" s="265" t="s">
        <v>1</v>
      </c>
      <c r="N300" s="266" t="s">
        <v>41</v>
      </c>
      <c r="O300" s="91"/>
      <c r="P300" s="220">
        <f>O300*H300</f>
        <v>0</v>
      </c>
      <c r="Q300" s="220">
        <v>1</v>
      </c>
      <c r="R300" s="220">
        <f>Q300*H300</f>
        <v>0.036999999999999998</v>
      </c>
      <c r="S300" s="220">
        <v>0</v>
      </c>
      <c r="T300" s="221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2" t="s">
        <v>282</v>
      </c>
      <c r="AT300" s="222" t="s">
        <v>213</v>
      </c>
      <c r="AU300" s="222" t="s">
        <v>83</v>
      </c>
      <c r="AY300" s="17" t="s">
        <v>121</v>
      </c>
      <c r="BE300" s="223">
        <f>IF(N300="základní",J300,0)</f>
        <v>0</v>
      </c>
      <c r="BF300" s="223">
        <f>IF(N300="snížená",J300,0)</f>
        <v>0</v>
      </c>
      <c r="BG300" s="223">
        <f>IF(N300="zákl. přenesená",J300,0)</f>
        <v>0</v>
      </c>
      <c r="BH300" s="223">
        <f>IF(N300="sníž. přenesená",J300,0)</f>
        <v>0</v>
      </c>
      <c r="BI300" s="223">
        <f>IF(N300="nulová",J300,0)</f>
        <v>0</v>
      </c>
      <c r="BJ300" s="17" t="s">
        <v>81</v>
      </c>
      <c r="BK300" s="223">
        <f>ROUND(I300*H300,2)</f>
        <v>0</v>
      </c>
      <c r="BL300" s="17" t="s">
        <v>207</v>
      </c>
      <c r="BM300" s="222" t="s">
        <v>461</v>
      </c>
    </row>
    <row r="301" s="2" customFormat="1">
      <c r="A301" s="38"/>
      <c r="B301" s="39"/>
      <c r="C301" s="40"/>
      <c r="D301" s="226" t="s">
        <v>217</v>
      </c>
      <c r="E301" s="40"/>
      <c r="F301" s="267" t="s">
        <v>462</v>
      </c>
      <c r="G301" s="40"/>
      <c r="H301" s="40"/>
      <c r="I301" s="268"/>
      <c r="J301" s="40"/>
      <c r="K301" s="40"/>
      <c r="L301" s="44"/>
      <c r="M301" s="269"/>
      <c r="N301" s="270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217</v>
      </c>
      <c r="AU301" s="17" t="s">
        <v>83</v>
      </c>
    </row>
    <row r="302" s="13" customFormat="1">
      <c r="A302" s="13"/>
      <c r="B302" s="224"/>
      <c r="C302" s="225"/>
      <c r="D302" s="226" t="s">
        <v>131</v>
      </c>
      <c r="E302" s="227" t="s">
        <v>1</v>
      </c>
      <c r="F302" s="228" t="s">
        <v>375</v>
      </c>
      <c r="G302" s="225"/>
      <c r="H302" s="227" t="s">
        <v>1</v>
      </c>
      <c r="I302" s="229"/>
      <c r="J302" s="225"/>
      <c r="K302" s="225"/>
      <c r="L302" s="230"/>
      <c r="M302" s="231"/>
      <c r="N302" s="232"/>
      <c r="O302" s="232"/>
      <c r="P302" s="232"/>
      <c r="Q302" s="232"/>
      <c r="R302" s="232"/>
      <c r="S302" s="232"/>
      <c r="T302" s="23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4" t="s">
        <v>131</v>
      </c>
      <c r="AU302" s="234" t="s">
        <v>83</v>
      </c>
      <c r="AV302" s="13" t="s">
        <v>81</v>
      </c>
      <c r="AW302" s="13" t="s">
        <v>32</v>
      </c>
      <c r="AX302" s="13" t="s">
        <v>76</v>
      </c>
      <c r="AY302" s="234" t="s">
        <v>121</v>
      </c>
    </row>
    <row r="303" s="13" customFormat="1">
      <c r="A303" s="13"/>
      <c r="B303" s="224"/>
      <c r="C303" s="225"/>
      <c r="D303" s="226" t="s">
        <v>131</v>
      </c>
      <c r="E303" s="227" t="s">
        <v>1</v>
      </c>
      <c r="F303" s="228" t="s">
        <v>418</v>
      </c>
      <c r="G303" s="225"/>
      <c r="H303" s="227" t="s">
        <v>1</v>
      </c>
      <c r="I303" s="229"/>
      <c r="J303" s="225"/>
      <c r="K303" s="225"/>
      <c r="L303" s="230"/>
      <c r="M303" s="231"/>
      <c r="N303" s="232"/>
      <c r="O303" s="232"/>
      <c r="P303" s="232"/>
      <c r="Q303" s="232"/>
      <c r="R303" s="232"/>
      <c r="S303" s="232"/>
      <c r="T303" s="23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4" t="s">
        <v>131</v>
      </c>
      <c r="AU303" s="234" t="s">
        <v>83</v>
      </c>
      <c r="AV303" s="13" t="s">
        <v>81</v>
      </c>
      <c r="AW303" s="13" t="s">
        <v>32</v>
      </c>
      <c r="AX303" s="13" t="s">
        <v>76</v>
      </c>
      <c r="AY303" s="234" t="s">
        <v>121</v>
      </c>
    </row>
    <row r="304" s="14" customFormat="1">
      <c r="A304" s="14"/>
      <c r="B304" s="235"/>
      <c r="C304" s="236"/>
      <c r="D304" s="226" t="s">
        <v>131</v>
      </c>
      <c r="E304" s="237" t="s">
        <v>1</v>
      </c>
      <c r="F304" s="238" t="s">
        <v>463</v>
      </c>
      <c r="G304" s="236"/>
      <c r="H304" s="239">
        <v>0.0040000000000000001</v>
      </c>
      <c r="I304" s="240"/>
      <c r="J304" s="236"/>
      <c r="K304" s="236"/>
      <c r="L304" s="241"/>
      <c r="M304" s="242"/>
      <c r="N304" s="243"/>
      <c r="O304" s="243"/>
      <c r="P304" s="243"/>
      <c r="Q304" s="243"/>
      <c r="R304" s="243"/>
      <c r="S304" s="243"/>
      <c r="T304" s="24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5" t="s">
        <v>131</v>
      </c>
      <c r="AU304" s="245" t="s">
        <v>83</v>
      </c>
      <c r="AV304" s="14" t="s">
        <v>83</v>
      </c>
      <c r="AW304" s="14" t="s">
        <v>32</v>
      </c>
      <c r="AX304" s="14" t="s">
        <v>76</v>
      </c>
      <c r="AY304" s="245" t="s">
        <v>121</v>
      </c>
    </row>
    <row r="305" s="13" customFormat="1">
      <c r="A305" s="13"/>
      <c r="B305" s="224"/>
      <c r="C305" s="225"/>
      <c r="D305" s="226" t="s">
        <v>131</v>
      </c>
      <c r="E305" s="227" t="s">
        <v>1</v>
      </c>
      <c r="F305" s="228" t="s">
        <v>423</v>
      </c>
      <c r="G305" s="225"/>
      <c r="H305" s="227" t="s">
        <v>1</v>
      </c>
      <c r="I305" s="229"/>
      <c r="J305" s="225"/>
      <c r="K305" s="225"/>
      <c r="L305" s="230"/>
      <c r="M305" s="231"/>
      <c r="N305" s="232"/>
      <c r="O305" s="232"/>
      <c r="P305" s="232"/>
      <c r="Q305" s="232"/>
      <c r="R305" s="232"/>
      <c r="S305" s="232"/>
      <c r="T305" s="23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4" t="s">
        <v>131</v>
      </c>
      <c r="AU305" s="234" t="s">
        <v>83</v>
      </c>
      <c r="AV305" s="13" t="s">
        <v>81</v>
      </c>
      <c r="AW305" s="13" t="s">
        <v>32</v>
      </c>
      <c r="AX305" s="13" t="s">
        <v>76</v>
      </c>
      <c r="AY305" s="234" t="s">
        <v>121</v>
      </c>
    </row>
    <row r="306" s="14" customFormat="1">
      <c r="A306" s="14"/>
      <c r="B306" s="235"/>
      <c r="C306" s="236"/>
      <c r="D306" s="226" t="s">
        <v>131</v>
      </c>
      <c r="E306" s="237" t="s">
        <v>1</v>
      </c>
      <c r="F306" s="238" t="s">
        <v>464</v>
      </c>
      <c r="G306" s="236"/>
      <c r="H306" s="239">
        <v>0.01</v>
      </c>
      <c r="I306" s="240"/>
      <c r="J306" s="236"/>
      <c r="K306" s="236"/>
      <c r="L306" s="241"/>
      <c r="M306" s="242"/>
      <c r="N306" s="243"/>
      <c r="O306" s="243"/>
      <c r="P306" s="243"/>
      <c r="Q306" s="243"/>
      <c r="R306" s="243"/>
      <c r="S306" s="243"/>
      <c r="T306" s="24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5" t="s">
        <v>131</v>
      </c>
      <c r="AU306" s="245" t="s">
        <v>83</v>
      </c>
      <c r="AV306" s="14" t="s">
        <v>83</v>
      </c>
      <c r="AW306" s="14" t="s">
        <v>32</v>
      </c>
      <c r="AX306" s="14" t="s">
        <v>76</v>
      </c>
      <c r="AY306" s="245" t="s">
        <v>121</v>
      </c>
    </row>
    <row r="307" s="13" customFormat="1">
      <c r="A307" s="13"/>
      <c r="B307" s="224"/>
      <c r="C307" s="225"/>
      <c r="D307" s="226" t="s">
        <v>131</v>
      </c>
      <c r="E307" s="227" t="s">
        <v>1</v>
      </c>
      <c r="F307" s="228" t="s">
        <v>434</v>
      </c>
      <c r="G307" s="225"/>
      <c r="H307" s="227" t="s">
        <v>1</v>
      </c>
      <c r="I307" s="229"/>
      <c r="J307" s="225"/>
      <c r="K307" s="225"/>
      <c r="L307" s="230"/>
      <c r="M307" s="231"/>
      <c r="N307" s="232"/>
      <c r="O307" s="232"/>
      <c r="P307" s="232"/>
      <c r="Q307" s="232"/>
      <c r="R307" s="232"/>
      <c r="S307" s="232"/>
      <c r="T307" s="23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4" t="s">
        <v>131</v>
      </c>
      <c r="AU307" s="234" t="s">
        <v>83</v>
      </c>
      <c r="AV307" s="13" t="s">
        <v>81</v>
      </c>
      <c r="AW307" s="13" t="s">
        <v>32</v>
      </c>
      <c r="AX307" s="13" t="s">
        <v>76</v>
      </c>
      <c r="AY307" s="234" t="s">
        <v>121</v>
      </c>
    </row>
    <row r="308" s="13" customFormat="1">
      <c r="A308" s="13"/>
      <c r="B308" s="224"/>
      <c r="C308" s="225"/>
      <c r="D308" s="226" t="s">
        <v>131</v>
      </c>
      <c r="E308" s="227" t="s">
        <v>1</v>
      </c>
      <c r="F308" s="228" t="s">
        <v>435</v>
      </c>
      <c r="G308" s="225"/>
      <c r="H308" s="227" t="s">
        <v>1</v>
      </c>
      <c r="I308" s="229"/>
      <c r="J308" s="225"/>
      <c r="K308" s="225"/>
      <c r="L308" s="230"/>
      <c r="M308" s="231"/>
      <c r="N308" s="232"/>
      <c r="O308" s="232"/>
      <c r="P308" s="232"/>
      <c r="Q308" s="232"/>
      <c r="R308" s="232"/>
      <c r="S308" s="232"/>
      <c r="T308" s="23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4" t="s">
        <v>131</v>
      </c>
      <c r="AU308" s="234" t="s">
        <v>83</v>
      </c>
      <c r="AV308" s="13" t="s">
        <v>81</v>
      </c>
      <c r="AW308" s="13" t="s">
        <v>32</v>
      </c>
      <c r="AX308" s="13" t="s">
        <v>76</v>
      </c>
      <c r="AY308" s="234" t="s">
        <v>121</v>
      </c>
    </row>
    <row r="309" s="14" customFormat="1">
      <c r="A309" s="14"/>
      <c r="B309" s="235"/>
      <c r="C309" s="236"/>
      <c r="D309" s="226" t="s">
        <v>131</v>
      </c>
      <c r="E309" s="237" t="s">
        <v>1</v>
      </c>
      <c r="F309" s="238" t="s">
        <v>465</v>
      </c>
      <c r="G309" s="236"/>
      <c r="H309" s="239">
        <v>0.02</v>
      </c>
      <c r="I309" s="240"/>
      <c r="J309" s="236"/>
      <c r="K309" s="236"/>
      <c r="L309" s="241"/>
      <c r="M309" s="242"/>
      <c r="N309" s="243"/>
      <c r="O309" s="243"/>
      <c r="P309" s="243"/>
      <c r="Q309" s="243"/>
      <c r="R309" s="243"/>
      <c r="S309" s="243"/>
      <c r="T309" s="24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5" t="s">
        <v>131</v>
      </c>
      <c r="AU309" s="245" t="s">
        <v>83</v>
      </c>
      <c r="AV309" s="14" t="s">
        <v>83</v>
      </c>
      <c r="AW309" s="14" t="s">
        <v>32</v>
      </c>
      <c r="AX309" s="14" t="s">
        <v>76</v>
      </c>
      <c r="AY309" s="245" t="s">
        <v>121</v>
      </c>
    </row>
    <row r="310" s="15" customFormat="1">
      <c r="A310" s="15"/>
      <c r="B310" s="246"/>
      <c r="C310" s="247"/>
      <c r="D310" s="226" t="s">
        <v>131</v>
      </c>
      <c r="E310" s="248" t="s">
        <v>1</v>
      </c>
      <c r="F310" s="249" t="s">
        <v>167</v>
      </c>
      <c r="G310" s="247"/>
      <c r="H310" s="250">
        <v>0.034000000000000002</v>
      </c>
      <c r="I310" s="251"/>
      <c r="J310" s="247"/>
      <c r="K310" s="247"/>
      <c r="L310" s="252"/>
      <c r="M310" s="253"/>
      <c r="N310" s="254"/>
      <c r="O310" s="254"/>
      <c r="P310" s="254"/>
      <c r="Q310" s="254"/>
      <c r="R310" s="254"/>
      <c r="S310" s="254"/>
      <c r="T310" s="25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56" t="s">
        <v>131</v>
      </c>
      <c r="AU310" s="256" t="s">
        <v>83</v>
      </c>
      <c r="AV310" s="15" t="s">
        <v>129</v>
      </c>
      <c r="AW310" s="15" t="s">
        <v>32</v>
      </c>
      <c r="AX310" s="15" t="s">
        <v>81</v>
      </c>
      <c r="AY310" s="256" t="s">
        <v>121</v>
      </c>
    </row>
    <row r="311" s="14" customFormat="1">
      <c r="A311" s="14"/>
      <c r="B311" s="235"/>
      <c r="C311" s="236"/>
      <c r="D311" s="226" t="s">
        <v>131</v>
      </c>
      <c r="E311" s="236"/>
      <c r="F311" s="238" t="s">
        <v>466</v>
      </c>
      <c r="G311" s="236"/>
      <c r="H311" s="239">
        <v>0.036999999999999998</v>
      </c>
      <c r="I311" s="240"/>
      <c r="J311" s="236"/>
      <c r="K311" s="236"/>
      <c r="L311" s="241"/>
      <c r="M311" s="242"/>
      <c r="N311" s="243"/>
      <c r="O311" s="243"/>
      <c r="P311" s="243"/>
      <c r="Q311" s="243"/>
      <c r="R311" s="243"/>
      <c r="S311" s="243"/>
      <c r="T311" s="24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5" t="s">
        <v>131</v>
      </c>
      <c r="AU311" s="245" t="s">
        <v>83</v>
      </c>
      <c r="AV311" s="14" t="s">
        <v>83</v>
      </c>
      <c r="AW311" s="14" t="s">
        <v>4</v>
      </c>
      <c r="AX311" s="14" t="s">
        <v>81</v>
      </c>
      <c r="AY311" s="245" t="s">
        <v>121</v>
      </c>
    </row>
    <row r="312" s="2" customFormat="1" ht="24.15" customHeight="1">
      <c r="A312" s="38"/>
      <c r="B312" s="39"/>
      <c r="C312" s="257" t="s">
        <v>467</v>
      </c>
      <c r="D312" s="257" t="s">
        <v>213</v>
      </c>
      <c r="E312" s="258" t="s">
        <v>468</v>
      </c>
      <c r="F312" s="259" t="s">
        <v>469</v>
      </c>
      <c r="G312" s="260" t="s">
        <v>140</v>
      </c>
      <c r="H312" s="261">
        <v>18.149999999999999</v>
      </c>
      <c r="I312" s="262"/>
      <c r="J312" s="263">
        <f>ROUND(I312*H312,2)</f>
        <v>0</v>
      </c>
      <c r="K312" s="259" t="s">
        <v>128</v>
      </c>
      <c r="L312" s="264"/>
      <c r="M312" s="265" t="s">
        <v>1</v>
      </c>
      <c r="N312" s="266" t="s">
        <v>41</v>
      </c>
      <c r="O312" s="91"/>
      <c r="P312" s="220">
        <f>O312*H312</f>
        <v>0</v>
      </c>
      <c r="Q312" s="220">
        <v>0.0046499999999999996</v>
      </c>
      <c r="R312" s="220">
        <f>Q312*H312</f>
        <v>0.084397499999999986</v>
      </c>
      <c r="S312" s="220">
        <v>0</v>
      </c>
      <c r="T312" s="221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2" t="s">
        <v>282</v>
      </c>
      <c r="AT312" s="222" t="s">
        <v>213</v>
      </c>
      <c r="AU312" s="222" t="s">
        <v>83</v>
      </c>
      <c r="AY312" s="17" t="s">
        <v>121</v>
      </c>
      <c r="BE312" s="223">
        <f>IF(N312="základní",J312,0)</f>
        <v>0</v>
      </c>
      <c r="BF312" s="223">
        <f>IF(N312="snížená",J312,0)</f>
        <v>0</v>
      </c>
      <c r="BG312" s="223">
        <f>IF(N312="zákl. přenesená",J312,0)</f>
        <v>0</v>
      </c>
      <c r="BH312" s="223">
        <f>IF(N312="sníž. přenesená",J312,0)</f>
        <v>0</v>
      </c>
      <c r="BI312" s="223">
        <f>IF(N312="nulová",J312,0)</f>
        <v>0</v>
      </c>
      <c r="BJ312" s="17" t="s">
        <v>81</v>
      </c>
      <c r="BK312" s="223">
        <f>ROUND(I312*H312,2)</f>
        <v>0</v>
      </c>
      <c r="BL312" s="17" t="s">
        <v>207</v>
      </c>
      <c r="BM312" s="222" t="s">
        <v>470</v>
      </c>
    </row>
    <row r="313" s="13" customFormat="1">
      <c r="A313" s="13"/>
      <c r="B313" s="224"/>
      <c r="C313" s="225"/>
      <c r="D313" s="226" t="s">
        <v>131</v>
      </c>
      <c r="E313" s="227" t="s">
        <v>1</v>
      </c>
      <c r="F313" s="228" t="s">
        <v>375</v>
      </c>
      <c r="G313" s="225"/>
      <c r="H313" s="227" t="s">
        <v>1</v>
      </c>
      <c r="I313" s="229"/>
      <c r="J313" s="225"/>
      <c r="K313" s="225"/>
      <c r="L313" s="230"/>
      <c r="M313" s="231"/>
      <c r="N313" s="232"/>
      <c r="O313" s="232"/>
      <c r="P313" s="232"/>
      <c r="Q313" s="232"/>
      <c r="R313" s="232"/>
      <c r="S313" s="232"/>
      <c r="T313" s="23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4" t="s">
        <v>131</v>
      </c>
      <c r="AU313" s="234" t="s">
        <v>83</v>
      </c>
      <c r="AV313" s="13" t="s">
        <v>81</v>
      </c>
      <c r="AW313" s="13" t="s">
        <v>32</v>
      </c>
      <c r="AX313" s="13" t="s">
        <v>76</v>
      </c>
      <c r="AY313" s="234" t="s">
        <v>121</v>
      </c>
    </row>
    <row r="314" s="13" customFormat="1">
      <c r="A314" s="13"/>
      <c r="B314" s="224"/>
      <c r="C314" s="225"/>
      <c r="D314" s="226" t="s">
        <v>131</v>
      </c>
      <c r="E314" s="227" t="s">
        <v>1</v>
      </c>
      <c r="F314" s="228" t="s">
        <v>431</v>
      </c>
      <c r="G314" s="225"/>
      <c r="H314" s="227" t="s">
        <v>1</v>
      </c>
      <c r="I314" s="229"/>
      <c r="J314" s="225"/>
      <c r="K314" s="225"/>
      <c r="L314" s="230"/>
      <c r="M314" s="231"/>
      <c r="N314" s="232"/>
      <c r="O314" s="232"/>
      <c r="P314" s="232"/>
      <c r="Q314" s="232"/>
      <c r="R314" s="232"/>
      <c r="S314" s="232"/>
      <c r="T314" s="23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4" t="s">
        <v>131</v>
      </c>
      <c r="AU314" s="234" t="s">
        <v>83</v>
      </c>
      <c r="AV314" s="13" t="s">
        <v>81</v>
      </c>
      <c r="AW314" s="13" t="s">
        <v>32</v>
      </c>
      <c r="AX314" s="13" t="s">
        <v>76</v>
      </c>
      <c r="AY314" s="234" t="s">
        <v>121</v>
      </c>
    </row>
    <row r="315" s="14" customFormat="1">
      <c r="A315" s="14"/>
      <c r="B315" s="235"/>
      <c r="C315" s="236"/>
      <c r="D315" s="226" t="s">
        <v>131</v>
      </c>
      <c r="E315" s="237" t="s">
        <v>1</v>
      </c>
      <c r="F315" s="238" t="s">
        <v>471</v>
      </c>
      <c r="G315" s="236"/>
      <c r="H315" s="239">
        <v>16.5</v>
      </c>
      <c r="I315" s="240"/>
      <c r="J315" s="236"/>
      <c r="K315" s="236"/>
      <c r="L315" s="241"/>
      <c r="M315" s="242"/>
      <c r="N315" s="243"/>
      <c r="O315" s="243"/>
      <c r="P315" s="243"/>
      <c r="Q315" s="243"/>
      <c r="R315" s="243"/>
      <c r="S315" s="243"/>
      <c r="T315" s="24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5" t="s">
        <v>131</v>
      </c>
      <c r="AU315" s="245" t="s">
        <v>83</v>
      </c>
      <c r="AV315" s="14" t="s">
        <v>83</v>
      </c>
      <c r="AW315" s="14" t="s">
        <v>32</v>
      </c>
      <c r="AX315" s="14" t="s">
        <v>81</v>
      </c>
      <c r="AY315" s="245" t="s">
        <v>121</v>
      </c>
    </row>
    <row r="316" s="14" customFormat="1">
      <c r="A316" s="14"/>
      <c r="B316" s="235"/>
      <c r="C316" s="236"/>
      <c r="D316" s="226" t="s">
        <v>131</v>
      </c>
      <c r="E316" s="236"/>
      <c r="F316" s="238" t="s">
        <v>472</v>
      </c>
      <c r="G316" s="236"/>
      <c r="H316" s="239">
        <v>18.149999999999999</v>
      </c>
      <c r="I316" s="240"/>
      <c r="J316" s="236"/>
      <c r="K316" s="236"/>
      <c r="L316" s="241"/>
      <c r="M316" s="242"/>
      <c r="N316" s="243"/>
      <c r="O316" s="243"/>
      <c r="P316" s="243"/>
      <c r="Q316" s="243"/>
      <c r="R316" s="243"/>
      <c r="S316" s="243"/>
      <c r="T316" s="24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5" t="s">
        <v>131</v>
      </c>
      <c r="AU316" s="245" t="s">
        <v>83</v>
      </c>
      <c r="AV316" s="14" t="s">
        <v>83</v>
      </c>
      <c r="AW316" s="14" t="s">
        <v>4</v>
      </c>
      <c r="AX316" s="14" t="s">
        <v>81</v>
      </c>
      <c r="AY316" s="245" t="s">
        <v>121</v>
      </c>
    </row>
    <row r="317" s="2" customFormat="1" ht="16.5" customHeight="1">
      <c r="A317" s="38"/>
      <c r="B317" s="39"/>
      <c r="C317" s="257" t="s">
        <v>473</v>
      </c>
      <c r="D317" s="257" t="s">
        <v>213</v>
      </c>
      <c r="E317" s="258" t="s">
        <v>474</v>
      </c>
      <c r="F317" s="259" t="s">
        <v>475</v>
      </c>
      <c r="G317" s="260" t="s">
        <v>145</v>
      </c>
      <c r="H317" s="261">
        <v>0.017999999999999999</v>
      </c>
      <c r="I317" s="262"/>
      <c r="J317" s="263">
        <f>ROUND(I317*H317,2)</f>
        <v>0</v>
      </c>
      <c r="K317" s="259" t="s">
        <v>1</v>
      </c>
      <c r="L317" s="264"/>
      <c r="M317" s="265" t="s">
        <v>1</v>
      </c>
      <c r="N317" s="266" t="s">
        <v>41</v>
      </c>
      <c r="O317" s="91"/>
      <c r="P317" s="220">
        <f>O317*H317</f>
        <v>0</v>
      </c>
      <c r="Q317" s="220">
        <v>0.0046499999999999996</v>
      </c>
      <c r="R317" s="220">
        <f>Q317*H317</f>
        <v>8.3699999999999988E-05</v>
      </c>
      <c r="S317" s="220">
        <v>0</v>
      </c>
      <c r="T317" s="221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2" t="s">
        <v>282</v>
      </c>
      <c r="AT317" s="222" t="s">
        <v>213</v>
      </c>
      <c r="AU317" s="222" t="s">
        <v>83</v>
      </c>
      <c r="AY317" s="17" t="s">
        <v>121</v>
      </c>
      <c r="BE317" s="223">
        <f>IF(N317="základní",J317,0)</f>
        <v>0</v>
      </c>
      <c r="BF317" s="223">
        <f>IF(N317="snížená",J317,0)</f>
        <v>0</v>
      </c>
      <c r="BG317" s="223">
        <f>IF(N317="zákl. přenesená",J317,0)</f>
        <v>0</v>
      </c>
      <c r="BH317" s="223">
        <f>IF(N317="sníž. přenesená",J317,0)</f>
        <v>0</v>
      </c>
      <c r="BI317" s="223">
        <f>IF(N317="nulová",J317,0)</f>
        <v>0</v>
      </c>
      <c r="BJ317" s="17" t="s">
        <v>81</v>
      </c>
      <c r="BK317" s="223">
        <f>ROUND(I317*H317,2)</f>
        <v>0</v>
      </c>
      <c r="BL317" s="17" t="s">
        <v>207</v>
      </c>
      <c r="BM317" s="222" t="s">
        <v>476</v>
      </c>
    </row>
    <row r="318" s="13" customFormat="1">
      <c r="A318" s="13"/>
      <c r="B318" s="224"/>
      <c r="C318" s="225"/>
      <c r="D318" s="226" t="s">
        <v>131</v>
      </c>
      <c r="E318" s="227" t="s">
        <v>1</v>
      </c>
      <c r="F318" s="228" t="s">
        <v>375</v>
      </c>
      <c r="G318" s="225"/>
      <c r="H318" s="227" t="s">
        <v>1</v>
      </c>
      <c r="I318" s="229"/>
      <c r="J318" s="225"/>
      <c r="K318" s="225"/>
      <c r="L318" s="230"/>
      <c r="M318" s="231"/>
      <c r="N318" s="232"/>
      <c r="O318" s="232"/>
      <c r="P318" s="232"/>
      <c r="Q318" s="232"/>
      <c r="R318" s="232"/>
      <c r="S318" s="232"/>
      <c r="T318" s="23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4" t="s">
        <v>131</v>
      </c>
      <c r="AU318" s="234" t="s">
        <v>83</v>
      </c>
      <c r="AV318" s="13" t="s">
        <v>81</v>
      </c>
      <c r="AW318" s="13" t="s">
        <v>32</v>
      </c>
      <c r="AX318" s="13" t="s">
        <v>76</v>
      </c>
      <c r="AY318" s="234" t="s">
        <v>121</v>
      </c>
    </row>
    <row r="319" s="13" customFormat="1">
      <c r="A319" s="13"/>
      <c r="B319" s="224"/>
      <c r="C319" s="225"/>
      <c r="D319" s="226" t="s">
        <v>131</v>
      </c>
      <c r="E319" s="227" t="s">
        <v>1</v>
      </c>
      <c r="F319" s="228" t="s">
        <v>428</v>
      </c>
      <c r="G319" s="225"/>
      <c r="H319" s="227" t="s">
        <v>1</v>
      </c>
      <c r="I319" s="229"/>
      <c r="J319" s="225"/>
      <c r="K319" s="225"/>
      <c r="L319" s="230"/>
      <c r="M319" s="231"/>
      <c r="N319" s="232"/>
      <c r="O319" s="232"/>
      <c r="P319" s="232"/>
      <c r="Q319" s="232"/>
      <c r="R319" s="232"/>
      <c r="S319" s="232"/>
      <c r="T319" s="23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4" t="s">
        <v>131</v>
      </c>
      <c r="AU319" s="234" t="s">
        <v>83</v>
      </c>
      <c r="AV319" s="13" t="s">
        <v>81</v>
      </c>
      <c r="AW319" s="13" t="s">
        <v>32</v>
      </c>
      <c r="AX319" s="13" t="s">
        <v>76</v>
      </c>
      <c r="AY319" s="234" t="s">
        <v>121</v>
      </c>
    </row>
    <row r="320" s="14" customFormat="1">
      <c r="A320" s="14"/>
      <c r="B320" s="235"/>
      <c r="C320" s="236"/>
      <c r="D320" s="226" t="s">
        <v>131</v>
      </c>
      <c r="E320" s="237" t="s">
        <v>1</v>
      </c>
      <c r="F320" s="238" t="s">
        <v>455</v>
      </c>
      <c r="G320" s="236"/>
      <c r="H320" s="239">
        <v>0.0080000000000000002</v>
      </c>
      <c r="I320" s="240"/>
      <c r="J320" s="236"/>
      <c r="K320" s="236"/>
      <c r="L320" s="241"/>
      <c r="M320" s="242"/>
      <c r="N320" s="243"/>
      <c r="O320" s="243"/>
      <c r="P320" s="243"/>
      <c r="Q320" s="243"/>
      <c r="R320" s="243"/>
      <c r="S320" s="243"/>
      <c r="T320" s="24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5" t="s">
        <v>131</v>
      </c>
      <c r="AU320" s="245" t="s">
        <v>83</v>
      </c>
      <c r="AV320" s="14" t="s">
        <v>83</v>
      </c>
      <c r="AW320" s="14" t="s">
        <v>32</v>
      </c>
      <c r="AX320" s="14" t="s">
        <v>76</v>
      </c>
      <c r="AY320" s="245" t="s">
        <v>121</v>
      </c>
    </row>
    <row r="321" s="13" customFormat="1">
      <c r="A321" s="13"/>
      <c r="B321" s="224"/>
      <c r="C321" s="225"/>
      <c r="D321" s="226" t="s">
        <v>131</v>
      </c>
      <c r="E321" s="227" t="s">
        <v>1</v>
      </c>
      <c r="F321" s="228" t="s">
        <v>429</v>
      </c>
      <c r="G321" s="225"/>
      <c r="H321" s="227" t="s">
        <v>1</v>
      </c>
      <c r="I321" s="229"/>
      <c r="J321" s="225"/>
      <c r="K321" s="225"/>
      <c r="L321" s="230"/>
      <c r="M321" s="231"/>
      <c r="N321" s="232"/>
      <c r="O321" s="232"/>
      <c r="P321" s="232"/>
      <c r="Q321" s="232"/>
      <c r="R321" s="232"/>
      <c r="S321" s="232"/>
      <c r="T321" s="23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4" t="s">
        <v>131</v>
      </c>
      <c r="AU321" s="234" t="s">
        <v>83</v>
      </c>
      <c r="AV321" s="13" t="s">
        <v>81</v>
      </c>
      <c r="AW321" s="13" t="s">
        <v>32</v>
      </c>
      <c r="AX321" s="13" t="s">
        <v>76</v>
      </c>
      <c r="AY321" s="234" t="s">
        <v>121</v>
      </c>
    </row>
    <row r="322" s="14" customFormat="1">
      <c r="A322" s="14"/>
      <c r="B322" s="235"/>
      <c r="C322" s="236"/>
      <c r="D322" s="226" t="s">
        <v>131</v>
      </c>
      <c r="E322" s="237" t="s">
        <v>1</v>
      </c>
      <c r="F322" s="238" t="s">
        <v>477</v>
      </c>
      <c r="G322" s="236"/>
      <c r="H322" s="239">
        <v>0.0080000000000000002</v>
      </c>
      <c r="I322" s="240"/>
      <c r="J322" s="236"/>
      <c r="K322" s="236"/>
      <c r="L322" s="241"/>
      <c r="M322" s="242"/>
      <c r="N322" s="243"/>
      <c r="O322" s="243"/>
      <c r="P322" s="243"/>
      <c r="Q322" s="243"/>
      <c r="R322" s="243"/>
      <c r="S322" s="243"/>
      <c r="T322" s="24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5" t="s">
        <v>131</v>
      </c>
      <c r="AU322" s="245" t="s">
        <v>83</v>
      </c>
      <c r="AV322" s="14" t="s">
        <v>83</v>
      </c>
      <c r="AW322" s="14" t="s">
        <v>32</v>
      </c>
      <c r="AX322" s="14" t="s">
        <v>76</v>
      </c>
      <c r="AY322" s="245" t="s">
        <v>121</v>
      </c>
    </row>
    <row r="323" s="15" customFormat="1">
      <c r="A323" s="15"/>
      <c r="B323" s="246"/>
      <c r="C323" s="247"/>
      <c r="D323" s="226" t="s">
        <v>131</v>
      </c>
      <c r="E323" s="248" t="s">
        <v>1</v>
      </c>
      <c r="F323" s="249" t="s">
        <v>167</v>
      </c>
      <c r="G323" s="247"/>
      <c r="H323" s="250">
        <v>0.016</v>
      </c>
      <c r="I323" s="251"/>
      <c r="J323" s="247"/>
      <c r="K323" s="247"/>
      <c r="L323" s="252"/>
      <c r="M323" s="253"/>
      <c r="N323" s="254"/>
      <c r="O323" s="254"/>
      <c r="P323" s="254"/>
      <c r="Q323" s="254"/>
      <c r="R323" s="254"/>
      <c r="S323" s="254"/>
      <c r="T323" s="255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56" t="s">
        <v>131</v>
      </c>
      <c r="AU323" s="256" t="s">
        <v>83</v>
      </c>
      <c r="AV323" s="15" t="s">
        <v>129</v>
      </c>
      <c r="AW323" s="15" t="s">
        <v>32</v>
      </c>
      <c r="AX323" s="15" t="s">
        <v>81</v>
      </c>
      <c r="AY323" s="256" t="s">
        <v>121</v>
      </c>
    </row>
    <row r="324" s="14" customFormat="1">
      <c r="A324" s="14"/>
      <c r="B324" s="235"/>
      <c r="C324" s="236"/>
      <c r="D324" s="226" t="s">
        <v>131</v>
      </c>
      <c r="E324" s="236"/>
      <c r="F324" s="238" t="s">
        <v>478</v>
      </c>
      <c r="G324" s="236"/>
      <c r="H324" s="239">
        <v>0.017999999999999999</v>
      </c>
      <c r="I324" s="240"/>
      <c r="J324" s="236"/>
      <c r="K324" s="236"/>
      <c r="L324" s="241"/>
      <c r="M324" s="242"/>
      <c r="N324" s="243"/>
      <c r="O324" s="243"/>
      <c r="P324" s="243"/>
      <c r="Q324" s="243"/>
      <c r="R324" s="243"/>
      <c r="S324" s="243"/>
      <c r="T324" s="24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5" t="s">
        <v>131</v>
      </c>
      <c r="AU324" s="245" t="s">
        <v>83</v>
      </c>
      <c r="AV324" s="14" t="s">
        <v>83</v>
      </c>
      <c r="AW324" s="14" t="s">
        <v>4</v>
      </c>
      <c r="AX324" s="14" t="s">
        <v>81</v>
      </c>
      <c r="AY324" s="245" t="s">
        <v>121</v>
      </c>
    </row>
    <row r="325" s="2" customFormat="1" ht="16.5" customHeight="1">
      <c r="A325" s="38"/>
      <c r="B325" s="39"/>
      <c r="C325" s="257" t="s">
        <v>479</v>
      </c>
      <c r="D325" s="257" t="s">
        <v>213</v>
      </c>
      <c r="E325" s="258" t="s">
        <v>480</v>
      </c>
      <c r="F325" s="259" t="s">
        <v>433</v>
      </c>
      <c r="G325" s="260" t="s">
        <v>140</v>
      </c>
      <c r="H325" s="261">
        <v>40</v>
      </c>
      <c r="I325" s="262"/>
      <c r="J325" s="263">
        <f>ROUND(I325*H325,2)</f>
        <v>0</v>
      </c>
      <c r="K325" s="259" t="s">
        <v>1</v>
      </c>
      <c r="L325" s="264"/>
      <c r="M325" s="265" t="s">
        <v>1</v>
      </c>
      <c r="N325" s="266" t="s">
        <v>41</v>
      </c>
      <c r="O325" s="91"/>
      <c r="P325" s="220">
        <f>O325*H325</f>
        <v>0</v>
      </c>
      <c r="Q325" s="220">
        <v>0.0013799999999999999</v>
      </c>
      <c r="R325" s="220">
        <f>Q325*H325</f>
        <v>0.055199999999999999</v>
      </c>
      <c r="S325" s="220">
        <v>0</v>
      </c>
      <c r="T325" s="221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2" t="s">
        <v>282</v>
      </c>
      <c r="AT325" s="222" t="s">
        <v>213</v>
      </c>
      <c r="AU325" s="222" t="s">
        <v>83</v>
      </c>
      <c r="AY325" s="17" t="s">
        <v>121</v>
      </c>
      <c r="BE325" s="223">
        <f>IF(N325="základní",J325,0)</f>
        <v>0</v>
      </c>
      <c r="BF325" s="223">
        <f>IF(N325="snížená",J325,0)</f>
        <v>0</v>
      </c>
      <c r="BG325" s="223">
        <f>IF(N325="zákl. přenesená",J325,0)</f>
        <v>0</v>
      </c>
      <c r="BH325" s="223">
        <f>IF(N325="sníž. přenesená",J325,0)</f>
        <v>0</v>
      </c>
      <c r="BI325" s="223">
        <f>IF(N325="nulová",J325,0)</f>
        <v>0</v>
      </c>
      <c r="BJ325" s="17" t="s">
        <v>81</v>
      </c>
      <c r="BK325" s="223">
        <f>ROUND(I325*H325,2)</f>
        <v>0</v>
      </c>
      <c r="BL325" s="17" t="s">
        <v>207</v>
      </c>
      <c r="BM325" s="222" t="s">
        <v>481</v>
      </c>
    </row>
    <row r="326" s="13" customFormat="1">
      <c r="A326" s="13"/>
      <c r="B326" s="224"/>
      <c r="C326" s="225"/>
      <c r="D326" s="226" t="s">
        <v>131</v>
      </c>
      <c r="E326" s="227" t="s">
        <v>1</v>
      </c>
      <c r="F326" s="228" t="s">
        <v>434</v>
      </c>
      <c r="G326" s="225"/>
      <c r="H326" s="227" t="s">
        <v>1</v>
      </c>
      <c r="I326" s="229"/>
      <c r="J326" s="225"/>
      <c r="K326" s="225"/>
      <c r="L326" s="230"/>
      <c r="M326" s="231"/>
      <c r="N326" s="232"/>
      <c r="O326" s="232"/>
      <c r="P326" s="232"/>
      <c r="Q326" s="232"/>
      <c r="R326" s="232"/>
      <c r="S326" s="232"/>
      <c r="T326" s="23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4" t="s">
        <v>131</v>
      </c>
      <c r="AU326" s="234" t="s">
        <v>83</v>
      </c>
      <c r="AV326" s="13" t="s">
        <v>81</v>
      </c>
      <c r="AW326" s="13" t="s">
        <v>32</v>
      </c>
      <c r="AX326" s="13" t="s">
        <v>76</v>
      </c>
      <c r="AY326" s="234" t="s">
        <v>121</v>
      </c>
    </row>
    <row r="327" s="13" customFormat="1">
      <c r="A327" s="13"/>
      <c r="B327" s="224"/>
      <c r="C327" s="225"/>
      <c r="D327" s="226" t="s">
        <v>131</v>
      </c>
      <c r="E327" s="227" t="s">
        <v>1</v>
      </c>
      <c r="F327" s="228" t="s">
        <v>482</v>
      </c>
      <c r="G327" s="225"/>
      <c r="H327" s="227" t="s">
        <v>1</v>
      </c>
      <c r="I327" s="229"/>
      <c r="J327" s="225"/>
      <c r="K327" s="225"/>
      <c r="L327" s="230"/>
      <c r="M327" s="231"/>
      <c r="N327" s="232"/>
      <c r="O327" s="232"/>
      <c r="P327" s="232"/>
      <c r="Q327" s="232"/>
      <c r="R327" s="232"/>
      <c r="S327" s="232"/>
      <c r="T327" s="23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4" t="s">
        <v>131</v>
      </c>
      <c r="AU327" s="234" t="s">
        <v>83</v>
      </c>
      <c r="AV327" s="13" t="s">
        <v>81</v>
      </c>
      <c r="AW327" s="13" t="s">
        <v>32</v>
      </c>
      <c r="AX327" s="13" t="s">
        <v>76</v>
      </c>
      <c r="AY327" s="234" t="s">
        <v>121</v>
      </c>
    </row>
    <row r="328" s="14" customFormat="1">
      <c r="A328" s="14"/>
      <c r="B328" s="235"/>
      <c r="C328" s="236"/>
      <c r="D328" s="226" t="s">
        <v>131</v>
      </c>
      <c r="E328" s="237" t="s">
        <v>1</v>
      </c>
      <c r="F328" s="238" t="s">
        <v>319</v>
      </c>
      <c r="G328" s="236"/>
      <c r="H328" s="239">
        <v>40</v>
      </c>
      <c r="I328" s="240"/>
      <c r="J328" s="236"/>
      <c r="K328" s="236"/>
      <c r="L328" s="241"/>
      <c r="M328" s="242"/>
      <c r="N328" s="243"/>
      <c r="O328" s="243"/>
      <c r="P328" s="243"/>
      <c r="Q328" s="243"/>
      <c r="R328" s="243"/>
      <c r="S328" s="243"/>
      <c r="T328" s="24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5" t="s">
        <v>131</v>
      </c>
      <c r="AU328" s="245" t="s">
        <v>83</v>
      </c>
      <c r="AV328" s="14" t="s">
        <v>83</v>
      </c>
      <c r="AW328" s="14" t="s">
        <v>32</v>
      </c>
      <c r="AX328" s="14" t="s">
        <v>81</v>
      </c>
      <c r="AY328" s="245" t="s">
        <v>121</v>
      </c>
    </row>
    <row r="329" s="2" customFormat="1" ht="16.5" customHeight="1">
      <c r="A329" s="38"/>
      <c r="B329" s="39"/>
      <c r="C329" s="257" t="s">
        <v>483</v>
      </c>
      <c r="D329" s="257" t="s">
        <v>213</v>
      </c>
      <c r="E329" s="258" t="s">
        <v>484</v>
      </c>
      <c r="F329" s="259" t="s">
        <v>485</v>
      </c>
      <c r="G329" s="260" t="s">
        <v>387</v>
      </c>
      <c r="H329" s="261">
        <v>213.97800000000001</v>
      </c>
      <c r="I329" s="262"/>
      <c r="J329" s="263">
        <f>ROUND(I329*H329,2)</f>
        <v>0</v>
      </c>
      <c r="K329" s="259" t="s">
        <v>1</v>
      </c>
      <c r="L329" s="264"/>
      <c r="M329" s="265" t="s">
        <v>1</v>
      </c>
      <c r="N329" s="266" t="s">
        <v>41</v>
      </c>
      <c r="O329" s="91"/>
      <c r="P329" s="220">
        <f>O329*H329</f>
        <v>0</v>
      </c>
      <c r="Q329" s="220">
        <v>0</v>
      </c>
      <c r="R329" s="220">
        <f>Q329*H329</f>
        <v>0</v>
      </c>
      <c r="S329" s="220">
        <v>0</v>
      </c>
      <c r="T329" s="221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2" t="s">
        <v>282</v>
      </c>
      <c r="AT329" s="222" t="s">
        <v>213</v>
      </c>
      <c r="AU329" s="222" t="s">
        <v>83</v>
      </c>
      <c r="AY329" s="17" t="s">
        <v>121</v>
      </c>
      <c r="BE329" s="223">
        <f>IF(N329="základní",J329,0)</f>
        <v>0</v>
      </c>
      <c r="BF329" s="223">
        <f>IF(N329="snížená",J329,0)</f>
        <v>0</v>
      </c>
      <c r="BG329" s="223">
        <f>IF(N329="zákl. přenesená",J329,0)</f>
        <v>0</v>
      </c>
      <c r="BH329" s="223">
        <f>IF(N329="sníž. přenesená",J329,0)</f>
        <v>0</v>
      </c>
      <c r="BI329" s="223">
        <f>IF(N329="nulová",J329,0)</f>
        <v>0</v>
      </c>
      <c r="BJ329" s="17" t="s">
        <v>81</v>
      </c>
      <c r="BK329" s="223">
        <f>ROUND(I329*H329,2)</f>
        <v>0</v>
      </c>
      <c r="BL329" s="17" t="s">
        <v>207</v>
      </c>
      <c r="BM329" s="222" t="s">
        <v>486</v>
      </c>
    </row>
    <row r="330" s="14" customFormat="1">
      <c r="A330" s="14"/>
      <c r="B330" s="235"/>
      <c r="C330" s="236"/>
      <c r="D330" s="226" t="s">
        <v>131</v>
      </c>
      <c r="E330" s="236"/>
      <c r="F330" s="238" t="s">
        <v>487</v>
      </c>
      <c r="G330" s="236"/>
      <c r="H330" s="239">
        <v>213.97800000000001</v>
      </c>
      <c r="I330" s="240"/>
      <c r="J330" s="236"/>
      <c r="K330" s="236"/>
      <c r="L330" s="241"/>
      <c r="M330" s="242"/>
      <c r="N330" s="243"/>
      <c r="O330" s="243"/>
      <c r="P330" s="243"/>
      <c r="Q330" s="243"/>
      <c r="R330" s="243"/>
      <c r="S330" s="243"/>
      <c r="T330" s="24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5" t="s">
        <v>131</v>
      </c>
      <c r="AU330" s="245" t="s">
        <v>83</v>
      </c>
      <c r="AV330" s="14" t="s">
        <v>83</v>
      </c>
      <c r="AW330" s="14" t="s">
        <v>4</v>
      </c>
      <c r="AX330" s="14" t="s">
        <v>81</v>
      </c>
      <c r="AY330" s="245" t="s">
        <v>121</v>
      </c>
    </row>
    <row r="331" s="2" customFormat="1" ht="24.15" customHeight="1">
      <c r="A331" s="38"/>
      <c r="B331" s="39"/>
      <c r="C331" s="211" t="s">
        <v>488</v>
      </c>
      <c r="D331" s="211" t="s">
        <v>124</v>
      </c>
      <c r="E331" s="212" t="s">
        <v>489</v>
      </c>
      <c r="F331" s="213" t="s">
        <v>490</v>
      </c>
      <c r="G331" s="214" t="s">
        <v>387</v>
      </c>
      <c r="H331" s="215">
        <v>7.2999999999999998</v>
      </c>
      <c r="I331" s="216"/>
      <c r="J331" s="217">
        <f>ROUND(I331*H331,2)</f>
        <v>0</v>
      </c>
      <c r="K331" s="213" t="s">
        <v>128</v>
      </c>
      <c r="L331" s="44"/>
      <c r="M331" s="218" t="s">
        <v>1</v>
      </c>
      <c r="N331" s="219" t="s">
        <v>41</v>
      </c>
      <c r="O331" s="91"/>
      <c r="P331" s="220">
        <f>O331*H331</f>
        <v>0</v>
      </c>
      <c r="Q331" s="220">
        <v>6.0000000000000002E-05</v>
      </c>
      <c r="R331" s="220">
        <f>Q331*H331</f>
        <v>0.00043800000000000002</v>
      </c>
      <c r="S331" s="220">
        <v>0</v>
      </c>
      <c r="T331" s="221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2" t="s">
        <v>207</v>
      </c>
      <c r="AT331" s="222" t="s">
        <v>124</v>
      </c>
      <c r="AU331" s="222" t="s">
        <v>83</v>
      </c>
      <c r="AY331" s="17" t="s">
        <v>121</v>
      </c>
      <c r="BE331" s="223">
        <f>IF(N331="základní",J331,0)</f>
        <v>0</v>
      </c>
      <c r="BF331" s="223">
        <f>IF(N331="snížená",J331,0)</f>
        <v>0</v>
      </c>
      <c r="BG331" s="223">
        <f>IF(N331="zákl. přenesená",J331,0)</f>
        <v>0</v>
      </c>
      <c r="BH331" s="223">
        <f>IF(N331="sníž. přenesená",J331,0)</f>
        <v>0</v>
      </c>
      <c r="BI331" s="223">
        <f>IF(N331="nulová",J331,0)</f>
        <v>0</v>
      </c>
      <c r="BJ331" s="17" t="s">
        <v>81</v>
      </c>
      <c r="BK331" s="223">
        <f>ROUND(I331*H331,2)</f>
        <v>0</v>
      </c>
      <c r="BL331" s="17" t="s">
        <v>207</v>
      </c>
      <c r="BM331" s="222" t="s">
        <v>491</v>
      </c>
    </row>
    <row r="332" s="13" customFormat="1">
      <c r="A332" s="13"/>
      <c r="B332" s="224"/>
      <c r="C332" s="225"/>
      <c r="D332" s="226" t="s">
        <v>131</v>
      </c>
      <c r="E332" s="227" t="s">
        <v>1</v>
      </c>
      <c r="F332" s="228" t="s">
        <v>375</v>
      </c>
      <c r="G332" s="225"/>
      <c r="H332" s="227" t="s">
        <v>1</v>
      </c>
      <c r="I332" s="229"/>
      <c r="J332" s="225"/>
      <c r="K332" s="225"/>
      <c r="L332" s="230"/>
      <c r="M332" s="231"/>
      <c r="N332" s="232"/>
      <c r="O332" s="232"/>
      <c r="P332" s="232"/>
      <c r="Q332" s="232"/>
      <c r="R332" s="232"/>
      <c r="S332" s="232"/>
      <c r="T332" s="23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4" t="s">
        <v>131</v>
      </c>
      <c r="AU332" s="234" t="s">
        <v>83</v>
      </c>
      <c r="AV332" s="13" t="s">
        <v>81</v>
      </c>
      <c r="AW332" s="13" t="s">
        <v>32</v>
      </c>
      <c r="AX332" s="13" t="s">
        <v>76</v>
      </c>
      <c r="AY332" s="234" t="s">
        <v>121</v>
      </c>
    </row>
    <row r="333" s="13" customFormat="1">
      <c r="A333" s="13"/>
      <c r="B333" s="224"/>
      <c r="C333" s="225"/>
      <c r="D333" s="226" t="s">
        <v>131</v>
      </c>
      <c r="E333" s="227" t="s">
        <v>1</v>
      </c>
      <c r="F333" s="228" t="s">
        <v>492</v>
      </c>
      <c r="G333" s="225"/>
      <c r="H333" s="227" t="s">
        <v>1</v>
      </c>
      <c r="I333" s="229"/>
      <c r="J333" s="225"/>
      <c r="K333" s="225"/>
      <c r="L333" s="230"/>
      <c r="M333" s="231"/>
      <c r="N333" s="232"/>
      <c r="O333" s="232"/>
      <c r="P333" s="232"/>
      <c r="Q333" s="232"/>
      <c r="R333" s="232"/>
      <c r="S333" s="232"/>
      <c r="T333" s="23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4" t="s">
        <v>131</v>
      </c>
      <c r="AU333" s="234" t="s">
        <v>83</v>
      </c>
      <c r="AV333" s="13" t="s">
        <v>81</v>
      </c>
      <c r="AW333" s="13" t="s">
        <v>32</v>
      </c>
      <c r="AX333" s="13" t="s">
        <v>76</v>
      </c>
      <c r="AY333" s="234" t="s">
        <v>121</v>
      </c>
    </row>
    <row r="334" s="14" customFormat="1">
      <c r="A334" s="14"/>
      <c r="B334" s="235"/>
      <c r="C334" s="236"/>
      <c r="D334" s="226" t="s">
        <v>131</v>
      </c>
      <c r="E334" s="237" t="s">
        <v>1</v>
      </c>
      <c r="F334" s="238" t="s">
        <v>493</v>
      </c>
      <c r="G334" s="236"/>
      <c r="H334" s="239">
        <v>7.2999999999999998</v>
      </c>
      <c r="I334" s="240"/>
      <c r="J334" s="236"/>
      <c r="K334" s="236"/>
      <c r="L334" s="241"/>
      <c r="M334" s="242"/>
      <c r="N334" s="243"/>
      <c r="O334" s="243"/>
      <c r="P334" s="243"/>
      <c r="Q334" s="243"/>
      <c r="R334" s="243"/>
      <c r="S334" s="243"/>
      <c r="T334" s="24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5" t="s">
        <v>131</v>
      </c>
      <c r="AU334" s="245" t="s">
        <v>83</v>
      </c>
      <c r="AV334" s="14" t="s">
        <v>83</v>
      </c>
      <c r="AW334" s="14" t="s">
        <v>32</v>
      </c>
      <c r="AX334" s="14" t="s">
        <v>81</v>
      </c>
      <c r="AY334" s="245" t="s">
        <v>121</v>
      </c>
    </row>
    <row r="335" s="2" customFormat="1" ht="21.75" customHeight="1">
      <c r="A335" s="38"/>
      <c r="B335" s="39"/>
      <c r="C335" s="257" t="s">
        <v>494</v>
      </c>
      <c r="D335" s="257" t="s">
        <v>213</v>
      </c>
      <c r="E335" s="258" t="s">
        <v>437</v>
      </c>
      <c r="F335" s="259" t="s">
        <v>438</v>
      </c>
      <c r="G335" s="260" t="s">
        <v>145</v>
      </c>
      <c r="H335" s="261">
        <v>0.0080000000000000002</v>
      </c>
      <c r="I335" s="262"/>
      <c r="J335" s="263">
        <f>ROUND(I335*H335,2)</f>
        <v>0</v>
      </c>
      <c r="K335" s="259" t="s">
        <v>128</v>
      </c>
      <c r="L335" s="264"/>
      <c r="M335" s="265" t="s">
        <v>1</v>
      </c>
      <c r="N335" s="266" t="s">
        <v>41</v>
      </c>
      <c r="O335" s="91"/>
      <c r="P335" s="220">
        <f>O335*H335</f>
        <v>0</v>
      </c>
      <c r="Q335" s="220">
        <v>1</v>
      </c>
      <c r="R335" s="220">
        <f>Q335*H335</f>
        <v>0.0080000000000000002</v>
      </c>
      <c r="S335" s="220">
        <v>0</v>
      </c>
      <c r="T335" s="221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2" t="s">
        <v>282</v>
      </c>
      <c r="AT335" s="222" t="s">
        <v>213</v>
      </c>
      <c r="AU335" s="222" t="s">
        <v>83</v>
      </c>
      <c r="AY335" s="17" t="s">
        <v>121</v>
      </c>
      <c r="BE335" s="223">
        <f>IF(N335="základní",J335,0)</f>
        <v>0</v>
      </c>
      <c r="BF335" s="223">
        <f>IF(N335="snížená",J335,0)</f>
        <v>0</v>
      </c>
      <c r="BG335" s="223">
        <f>IF(N335="zákl. přenesená",J335,0)</f>
        <v>0</v>
      </c>
      <c r="BH335" s="223">
        <f>IF(N335="sníž. přenesená",J335,0)</f>
        <v>0</v>
      </c>
      <c r="BI335" s="223">
        <f>IF(N335="nulová",J335,0)</f>
        <v>0</v>
      </c>
      <c r="BJ335" s="17" t="s">
        <v>81</v>
      </c>
      <c r="BK335" s="223">
        <f>ROUND(I335*H335,2)</f>
        <v>0</v>
      </c>
      <c r="BL335" s="17" t="s">
        <v>207</v>
      </c>
      <c r="BM335" s="222" t="s">
        <v>495</v>
      </c>
    </row>
    <row r="336" s="2" customFormat="1">
      <c r="A336" s="38"/>
      <c r="B336" s="39"/>
      <c r="C336" s="40"/>
      <c r="D336" s="226" t="s">
        <v>217</v>
      </c>
      <c r="E336" s="40"/>
      <c r="F336" s="267" t="s">
        <v>440</v>
      </c>
      <c r="G336" s="40"/>
      <c r="H336" s="40"/>
      <c r="I336" s="268"/>
      <c r="J336" s="40"/>
      <c r="K336" s="40"/>
      <c r="L336" s="44"/>
      <c r="M336" s="269"/>
      <c r="N336" s="270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217</v>
      </c>
      <c r="AU336" s="17" t="s">
        <v>83</v>
      </c>
    </row>
    <row r="337" s="13" customFormat="1">
      <c r="A337" s="13"/>
      <c r="B337" s="224"/>
      <c r="C337" s="225"/>
      <c r="D337" s="226" t="s">
        <v>131</v>
      </c>
      <c r="E337" s="227" t="s">
        <v>1</v>
      </c>
      <c r="F337" s="228" t="s">
        <v>375</v>
      </c>
      <c r="G337" s="225"/>
      <c r="H337" s="227" t="s">
        <v>1</v>
      </c>
      <c r="I337" s="229"/>
      <c r="J337" s="225"/>
      <c r="K337" s="225"/>
      <c r="L337" s="230"/>
      <c r="M337" s="231"/>
      <c r="N337" s="232"/>
      <c r="O337" s="232"/>
      <c r="P337" s="232"/>
      <c r="Q337" s="232"/>
      <c r="R337" s="232"/>
      <c r="S337" s="232"/>
      <c r="T337" s="23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4" t="s">
        <v>131</v>
      </c>
      <c r="AU337" s="234" t="s">
        <v>83</v>
      </c>
      <c r="AV337" s="13" t="s">
        <v>81</v>
      </c>
      <c r="AW337" s="13" t="s">
        <v>32</v>
      </c>
      <c r="AX337" s="13" t="s">
        <v>76</v>
      </c>
      <c r="AY337" s="234" t="s">
        <v>121</v>
      </c>
    </row>
    <row r="338" s="13" customFormat="1">
      <c r="A338" s="13"/>
      <c r="B338" s="224"/>
      <c r="C338" s="225"/>
      <c r="D338" s="226" t="s">
        <v>131</v>
      </c>
      <c r="E338" s="227" t="s">
        <v>1</v>
      </c>
      <c r="F338" s="228" t="s">
        <v>492</v>
      </c>
      <c r="G338" s="225"/>
      <c r="H338" s="227" t="s">
        <v>1</v>
      </c>
      <c r="I338" s="229"/>
      <c r="J338" s="225"/>
      <c r="K338" s="225"/>
      <c r="L338" s="230"/>
      <c r="M338" s="231"/>
      <c r="N338" s="232"/>
      <c r="O338" s="232"/>
      <c r="P338" s="232"/>
      <c r="Q338" s="232"/>
      <c r="R338" s="232"/>
      <c r="S338" s="232"/>
      <c r="T338" s="23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4" t="s">
        <v>131</v>
      </c>
      <c r="AU338" s="234" t="s">
        <v>83</v>
      </c>
      <c r="AV338" s="13" t="s">
        <v>81</v>
      </c>
      <c r="AW338" s="13" t="s">
        <v>32</v>
      </c>
      <c r="AX338" s="13" t="s">
        <v>76</v>
      </c>
      <c r="AY338" s="234" t="s">
        <v>121</v>
      </c>
    </row>
    <row r="339" s="14" customFormat="1">
      <c r="A339" s="14"/>
      <c r="B339" s="235"/>
      <c r="C339" s="236"/>
      <c r="D339" s="226" t="s">
        <v>131</v>
      </c>
      <c r="E339" s="237" t="s">
        <v>1</v>
      </c>
      <c r="F339" s="238" t="s">
        <v>496</v>
      </c>
      <c r="G339" s="236"/>
      <c r="H339" s="239">
        <v>0.0070000000000000001</v>
      </c>
      <c r="I339" s="240"/>
      <c r="J339" s="236"/>
      <c r="K339" s="236"/>
      <c r="L339" s="241"/>
      <c r="M339" s="242"/>
      <c r="N339" s="243"/>
      <c r="O339" s="243"/>
      <c r="P339" s="243"/>
      <c r="Q339" s="243"/>
      <c r="R339" s="243"/>
      <c r="S339" s="243"/>
      <c r="T339" s="24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5" t="s">
        <v>131</v>
      </c>
      <c r="AU339" s="245" t="s">
        <v>83</v>
      </c>
      <c r="AV339" s="14" t="s">
        <v>83</v>
      </c>
      <c r="AW339" s="14" t="s">
        <v>32</v>
      </c>
      <c r="AX339" s="14" t="s">
        <v>81</v>
      </c>
      <c r="AY339" s="245" t="s">
        <v>121</v>
      </c>
    </row>
    <row r="340" s="14" customFormat="1">
      <c r="A340" s="14"/>
      <c r="B340" s="235"/>
      <c r="C340" s="236"/>
      <c r="D340" s="226" t="s">
        <v>131</v>
      </c>
      <c r="E340" s="236"/>
      <c r="F340" s="238" t="s">
        <v>497</v>
      </c>
      <c r="G340" s="236"/>
      <c r="H340" s="239">
        <v>0.0080000000000000002</v>
      </c>
      <c r="I340" s="240"/>
      <c r="J340" s="236"/>
      <c r="K340" s="236"/>
      <c r="L340" s="241"/>
      <c r="M340" s="242"/>
      <c r="N340" s="243"/>
      <c r="O340" s="243"/>
      <c r="P340" s="243"/>
      <c r="Q340" s="243"/>
      <c r="R340" s="243"/>
      <c r="S340" s="243"/>
      <c r="T340" s="24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5" t="s">
        <v>131</v>
      </c>
      <c r="AU340" s="245" t="s">
        <v>83</v>
      </c>
      <c r="AV340" s="14" t="s">
        <v>83</v>
      </c>
      <c r="AW340" s="14" t="s">
        <v>4</v>
      </c>
      <c r="AX340" s="14" t="s">
        <v>81</v>
      </c>
      <c r="AY340" s="245" t="s">
        <v>121</v>
      </c>
    </row>
    <row r="341" s="2" customFormat="1" ht="16.5" customHeight="1">
      <c r="A341" s="38"/>
      <c r="B341" s="39"/>
      <c r="C341" s="257" t="s">
        <v>498</v>
      </c>
      <c r="D341" s="257" t="s">
        <v>213</v>
      </c>
      <c r="E341" s="258" t="s">
        <v>484</v>
      </c>
      <c r="F341" s="259" t="s">
        <v>485</v>
      </c>
      <c r="G341" s="260" t="s">
        <v>387</v>
      </c>
      <c r="H341" s="261">
        <v>8.0299999999999994</v>
      </c>
      <c r="I341" s="262"/>
      <c r="J341" s="263">
        <f>ROUND(I341*H341,2)</f>
        <v>0</v>
      </c>
      <c r="K341" s="259" t="s">
        <v>1</v>
      </c>
      <c r="L341" s="264"/>
      <c r="M341" s="265" t="s">
        <v>1</v>
      </c>
      <c r="N341" s="266" t="s">
        <v>41</v>
      </c>
      <c r="O341" s="91"/>
      <c r="P341" s="220">
        <f>O341*H341</f>
        <v>0</v>
      </c>
      <c r="Q341" s="220">
        <v>0</v>
      </c>
      <c r="R341" s="220">
        <f>Q341*H341</f>
        <v>0</v>
      </c>
      <c r="S341" s="220">
        <v>0</v>
      </c>
      <c r="T341" s="221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2" t="s">
        <v>282</v>
      </c>
      <c r="AT341" s="222" t="s">
        <v>213</v>
      </c>
      <c r="AU341" s="222" t="s">
        <v>83</v>
      </c>
      <c r="AY341" s="17" t="s">
        <v>121</v>
      </c>
      <c r="BE341" s="223">
        <f>IF(N341="základní",J341,0)</f>
        <v>0</v>
      </c>
      <c r="BF341" s="223">
        <f>IF(N341="snížená",J341,0)</f>
        <v>0</v>
      </c>
      <c r="BG341" s="223">
        <f>IF(N341="zákl. přenesená",J341,0)</f>
        <v>0</v>
      </c>
      <c r="BH341" s="223">
        <f>IF(N341="sníž. přenesená",J341,0)</f>
        <v>0</v>
      </c>
      <c r="BI341" s="223">
        <f>IF(N341="nulová",J341,0)</f>
        <v>0</v>
      </c>
      <c r="BJ341" s="17" t="s">
        <v>81</v>
      </c>
      <c r="BK341" s="223">
        <f>ROUND(I341*H341,2)</f>
        <v>0</v>
      </c>
      <c r="BL341" s="17" t="s">
        <v>207</v>
      </c>
      <c r="BM341" s="222" t="s">
        <v>499</v>
      </c>
    </row>
    <row r="342" s="14" customFormat="1">
      <c r="A342" s="14"/>
      <c r="B342" s="235"/>
      <c r="C342" s="236"/>
      <c r="D342" s="226" t="s">
        <v>131</v>
      </c>
      <c r="E342" s="236"/>
      <c r="F342" s="238" t="s">
        <v>500</v>
      </c>
      <c r="G342" s="236"/>
      <c r="H342" s="239">
        <v>8.0299999999999994</v>
      </c>
      <c r="I342" s="240"/>
      <c r="J342" s="236"/>
      <c r="K342" s="236"/>
      <c r="L342" s="241"/>
      <c r="M342" s="242"/>
      <c r="N342" s="243"/>
      <c r="O342" s="243"/>
      <c r="P342" s="243"/>
      <c r="Q342" s="243"/>
      <c r="R342" s="243"/>
      <c r="S342" s="243"/>
      <c r="T342" s="24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5" t="s">
        <v>131</v>
      </c>
      <c r="AU342" s="245" t="s">
        <v>83</v>
      </c>
      <c r="AV342" s="14" t="s">
        <v>83</v>
      </c>
      <c r="AW342" s="14" t="s">
        <v>4</v>
      </c>
      <c r="AX342" s="14" t="s">
        <v>81</v>
      </c>
      <c r="AY342" s="245" t="s">
        <v>121</v>
      </c>
    </row>
    <row r="343" s="2" customFormat="1" ht="24.15" customHeight="1">
      <c r="A343" s="38"/>
      <c r="B343" s="39"/>
      <c r="C343" s="211" t="s">
        <v>501</v>
      </c>
      <c r="D343" s="211" t="s">
        <v>124</v>
      </c>
      <c r="E343" s="212" t="s">
        <v>502</v>
      </c>
      <c r="F343" s="213" t="s">
        <v>503</v>
      </c>
      <c r="G343" s="214" t="s">
        <v>387</v>
      </c>
      <c r="H343" s="215">
        <v>466.60000000000002</v>
      </c>
      <c r="I343" s="216"/>
      <c r="J343" s="217">
        <f>ROUND(I343*H343,2)</f>
        <v>0</v>
      </c>
      <c r="K343" s="213" t="s">
        <v>128</v>
      </c>
      <c r="L343" s="44"/>
      <c r="M343" s="218" t="s">
        <v>1</v>
      </c>
      <c r="N343" s="219" t="s">
        <v>41</v>
      </c>
      <c r="O343" s="91"/>
      <c r="P343" s="220">
        <f>O343*H343</f>
        <v>0</v>
      </c>
      <c r="Q343" s="220">
        <v>5.0000000000000002E-05</v>
      </c>
      <c r="R343" s="220">
        <f>Q343*H343</f>
        <v>0.023330000000000004</v>
      </c>
      <c r="S343" s="220">
        <v>0</v>
      </c>
      <c r="T343" s="221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2" t="s">
        <v>207</v>
      </c>
      <c r="AT343" s="222" t="s">
        <v>124</v>
      </c>
      <c r="AU343" s="222" t="s">
        <v>83</v>
      </c>
      <c r="AY343" s="17" t="s">
        <v>121</v>
      </c>
      <c r="BE343" s="223">
        <f>IF(N343="základní",J343,0)</f>
        <v>0</v>
      </c>
      <c r="BF343" s="223">
        <f>IF(N343="snížená",J343,0)</f>
        <v>0</v>
      </c>
      <c r="BG343" s="223">
        <f>IF(N343="zákl. přenesená",J343,0)</f>
        <v>0</v>
      </c>
      <c r="BH343" s="223">
        <f>IF(N343="sníž. přenesená",J343,0)</f>
        <v>0</v>
      </c>
      <c r="BI343" s="223">
        <f>IF(N343="nulová",J343,0)</f>
        <v>0</v>
      </c>
      <c r="BJ343" s="17" t="s">
        <v>81</v>
      </c>
      <c r="BK343" s="223">
        <f>ROUND(I343*H343,2)</f>
        <v>0</v>
      </c>
      <c r="BL343" s="17" t="s">
        <v>207</v>
      </c>
      <c r="BM343" s="222" t="s">
        <v>504</v>
      </c>
    </row>
    <row r="344" s="13" customFormat="1">
      <c r="A344" s="13"/>
      <c r="B344" s="224"/>
      <c r="C344" s="225"/>
      <c r="D344" s="226" t="s">
        <v>131</v>
      </c>
      <c r="E344" s="227" t="s">
        <v>1</v>
      </c>
      <c r="F344" s="228" t="s">
        <v>375</v>
      </c>
      <c r="G344" s="225"/>
      <c r="H344" s="227" t="s">
        <v>1</v>
      </c>
      <c r="I344" s="229"/>
      <c r="J344" s="225"/>
      <c r="K344" s="225"/>
      <c r="L344" s="230"/>
      <c r="M344" s="231"/>
      <c r="N344" s="232"/>
      <c r="O344" s="232"/>
      <c r="P344" s="232"/>
      <c r="Q344" s="232"/>
      <c r="R344" s="232"/>
      <c r="S344" s="232"/>
      <c r="T344" s="23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4" t="s">
        <v>131</v>
      </c>
      <c r="AU344" s="234" t="s">
        <v>83</v>
      </c>
      <c r="AV344" s="13" t="s">
        <v>81</v>
      </c>
      <c r="AW344" s="13" t="s">
        <v>32</v>
      </c>
      <c r="AX344" s="13" t="s">
        <v>76</v>
      </c>
      <c r="AY344" s="234" t="s">
        <v>121</v>
      </c>
    </row>
    <row r="345" s="13" customFormat="1">
      <c r="A345" s="13"/>
      <c r="B345" s="224"/>
      <c r="C345" s="225"/>
      <c r="D345" s="226" t="s">
        <v>131</v>
      </c>
      <c r="E345" s="227" t="s">
        <v>1</v>
      </c>
      <c r="F345" s="228" t="s">
        <v>505</v>
      </c>
      <c r="G345" s="225"/>
      <c r="H345" s="227" t="s">
        <v>1</v>
      </c>
      <c r="I345" s="229"/>
      <c r="J345" s="225"/>
      <c r="K345" s="225"/>
      <c r="L345" s="230"/>
      <c r="M345" s="231"/>
      <c r="N345" s="232"/>
      <c r="O345" s="232"/>
      <c r="P345" s="232"/>
      <c r="Q345" s="232"/>
      <c r="R345" s="232"/>
      <c r="S345" s="232"/>
      <c r="T345" s="23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4" t="s">
        <v>131</v>
      </c>
      <c r="AU345" s="234" t="s">
        <v>83</v>
      </c>
      <c r="AV345" s="13" t="s">
        <v>81</v>
      </c>
      <c r="AW345" s="13" t="s">
        <v>32</v>
      </c>
      <c r="AX345" s="13" t="s">
        <v>76</v>
      </c>
      <c r="AY345" s="234" t="s">
        <v>121</v>
      </c>
    </row>
    <row r="346" s="14" customFormat="1">
      <c r="A346" s="14"/>
      <c r="B346" s="235"/>
      <c r="C346" s="236"/>
      <c r="D346" s="226" t="s">
        <v>131</v>
      </c>
      <c r="E346" s="237" t="s">
        <v>1</v>
      </c>
      <c r="F346" s="238" t="s">
        <v>361</v>
      </c>
      <c r="G346" s="236"/>
      <c r="H346" s="239">
        <v>49</v>
      </c>
      <c r="I346" s="240"/>
      <c r="J346" s="236"/>
      <c r="K346" s="236"/>
      <c r="L346" s="241"/>
      <c r="M346" s="242"/>
      <c r="N346" s="243"/>
      <c r="O346" s="243"/>
      <c r="P346" s="243"/>
      <c r="Q346" s="243"/>
      <c r="R346" s="243"/>
      <c r="S346" s="243"/>
      <c r="T346" s="24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5" t="s">
        <v>131</v>
      </c>
      <c r="AU346" s="245" t="s">
        <v>83</v>
      </c>
      <c r="AV346" s="14" t="s">
        <v>83</v>
      </c>
      <c r="AW346" s="14" t="s">
        <v>32</v>
      </c>
      <c r="AX346" s="14" t="s">
        <v>76</v>
      </c>
      <c r="AY346" s="245" t="s">
        <v>121</v>
      </c>
    </row>
    <row r="347" s="13" customFormat="1">
      <c r="A347" s="13"/>
      <c r="B347" s="224"/>
      <c r="C347" s="225"/>
      <c r="D347" s="226" t="s">
        <v>131</v>
      </c>
      <c r="E347" s="227" t="s">
        <v>1</v>
      </c>
      <c r="F347" s="228" t="s">
        <v>506</v>
      </c>
      <c r="G347" s="225"/>
      <c r="H347" s="227" t="s">
        <v>1</v>
      </c>
      <c r="I347" s="229"/>
      <c r="J347" s="225"/>
      <c r="K347" s="225"/>
      <c r="L347" s="230"/>
      <c r="M347" s="231"/>
      <c r="N347" s="232"/>
      <c r="O347" s="232"/>
      <c r="P347" s="232"/>
      <c r="Q347" s="232"/>
      <c r="R347" s="232"/>
      <c r="S347" s="232"/>
      <c r="T347" s="23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4" t="s">
        <v>131</v>
      </c>
      <c r="AU347" s="234" t="s">
        <v>83</v>
      </c>
      <c r="AV347" s="13" t="s">
        <v>81</v>
      </c>
      <c r="AW347" s="13" t="s">
        <v>32</v>
      </c>
      <c r="AX347" s="13" t="s">
        <v>76</v>
      </c>
      <c r="AY347" s="234" t="s">
        <v>121</v>
      </c>
    </row>
    <row r="348" s="14" customFormat="1">
      <c r="A348" s="14"/>
      <c r="B348" s="235"/>
      <c r="C348" s="236"/>
      <c r="D348" s="226" t="s">
        <v>131</v>
      </c>
      <c r="E348" s="237" t="s">
        <v>1</v>
      </c>
      <c r="F348" s="238" t="s">
        <v>239</v>
      </c>
      <c r="G348" s="236"/>
      <c r="H348" s="239">
        <v>23</v>
      </c>
      <c r="I348" s="240"/>
      <c r="J348" s="236"/>
      <c r="K348" s="236"/>
      <c r="L348" s="241"/>
      <c r="M348" s="242"/>
      <c r="N348" s="243"/>
      <c r="O348" s="243"/>
      <c r="P348" s="243"/>
      <c r="Q348" s="243"/>
      <c r="R348" s="243"/>
      <c r="S348" s="243"/>
      <c r="T348" s="24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5" t="s">
        <v>131</v>
      </c>
      <c r="AU348" s="245" t="s">
        <v>83</v>
      </c>
      <c r="AV348" s="14" t="s">
        <v>83</v>
      </c>
      <c r="AW348" s="14" t="s">
        <v>32</v>
      </c>
      <c r="AX348" s="14" t="s">
        <v>76</v>
      </c>
      <c r="AY348" s="245" t="s">
        <v>121</v>
      </c>
    </row>
    <row r="349" s="13" customFormat="1">
      <c r="A349" s="13"/>
      <c r="B349" s="224"/>
      <c r="C349" s="225"/>
      <c r="D349" s="226" t="s">
        <v>131</v>
      </c>
      <c r="E349" s="227" t="s">
        <v>1</v>
      </c>
      <c r="F349" s="228" t="s">
        <v>507</v>
      </c>
      <c r="G349" s="225"/>
      <c r="H349" s="227" t="s">
        <v>1</v>
      </c>
      <c r="I349" s="229"/>
      <c r="J349" s="225"/>
      <c r="K349" s="225"/>
      <c r="L349" s="230"/>
      <c r="M349" s="231"/>
      <c r="N349" s="232"/>
      <c r="O349" s="232"/>
      <c r="P349" s="232"/>
      <c r="Q349" s="232"/>
      <c r="R349" s="232"/>
      <c r="S349" s="232"/>
      <c r="T349" s="23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4" t="s">
        <v>131</v>
      </c>
      <c r="AU349" s="234" t="s">
        <v>83</v>
      </c>
      <c r="AV349" s="13" t="s">
        <v>81</v>
      </c>
      <c r="AW349" s="13" t="s">
        <v>32</v>
      </c>
      <c r="AX349" s="13" t="s">
        <v>76</v>
      </c>
      <c r="AY349" s="234" t="s">
        <v>121</v>
      </c>
    </row>
    <row r="350" s="14" customFormat="1">
      <c r="A350" s="14"/>
      <c r="B350" s="235"/>
      <c r="C350" s="236"/>
      <c r="D350" s="226" t="s">
        <v>131</v>
      </c>
      <c r="E350" s="237" t="s">
        <v>1</v>
      </c>
      <c r="F350" s="238" t="s">
        <v>508</v>
      </c>
      <c r="G350" s="236"/>
      <c r="H350" s="239">
        <v>76</v>
      </c>
      <c r="I350" s="240"/>
      <c r="J350" s="236"/>
      <c r="K350" s="236"/>
      <c r="L350" s="241"/>
      <c r="M350" s="242"/>
      <c r="N350" s="243"/>
      <c r="O350" s="243"/>
      <c r="P350" s="243"/>
      <c r="Q350" s="243"/>
      <c r="R350" s="243"/>
      <c r="S350" s="243"/>
      <c r="T350" s="24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5" t="s">
        <v>131</v>
      </c>
      <c r="AU350" s="245" t="s">
        <v>83</v>
      </c>
      <c r="AV350" s="14" t="s">
        <v>83</v>
      </c>
      <c r="AW350" s="14" t="s">
        <v>32</v>
      </c>
      <c r="AX350" s="14" t="s">
        <v>76</v>
      </c>
      <c r="AY350" s="245" t="s">
        <v>121</v>
      </c>
    </row>
    <row r="351" s="13" customFormat="1">
      <c r="A351" s="13"/>
      <c r="B351" s="224"/>
      <c r="C351" s="225"/>
      <c r="D351" s="226" t="s">
        <v>131</v>
      </c>
      <c r="E351" s="227" t="s">
        <v>1</v>
      </c>
      <c r="F351" s="228" t="s">
        <v>509</v>
      </c>
      <c r="G351" s="225"/>
      <c r="H351" s="227" t="s">
        <v>1</v>
      </c>
      <c r="I351" s="229"/>
      <c r="J351" s="225"/>
      <c r="K351" s="225"/>
      <c r="L351" s="230"/>
      <c r="M351" s="231"/>
      <c r="N351" s="232"/>
      <c r="O351" s="232"/>
      <c r="P351" s="232"/>
      <c r="Q351" s="232"/>
      <c r="R351" s="232"/>
      <c r="S351" s="232"/>
      <c r="T351" s="23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4" t="s">
        <v>131</v>
      </c>
      <c r="AU351" s="234" t="s">
        <v>83</v>
      </c>
      <c r="AV351" s="13" t="s">
        <v>81</v>
      </c>
      <c r="AW351" s="13" t="s">
        <v>32</v>
      </c>
      <c r="AX351" s="13" t="s">
        <v>76</v>
      </c>
      <c r="AY351" s="234" t="s">
        <v>121</v>
      </c>
    </row>
    <row r="352" s="14" customFormat="1">
      <c r="A352" s="14"/>
      <c r="B352" s="235"/>
      <c r="C352" s="236"/>
      <c r="D352" s="226" t="s">
        <v>131</v>
      </c>
      <c r="E352" s="237" t="s">
        <v>1</v>
      </c>
      <c r="F352" s="238" t="s">
        <v>343</v>
      </c>
      <c r="G352" s="236"/>
      <c r="H352" s="239">
        <v>45</v>
      </c>
      <c r="I352" s="240"/>
      <c r="J352" s="236"/>
      <c r="K352" s="236"/>
      <c r="L352" s="241"/>
      <c r="M352" s="242"/>
      <c r="N352" s="243"/>
      <c r="O352" s="243"/>
      <c r="P352" s="243"/>
      <c r="Q352" s="243"/>
      <c r="R352" s="243"/>
      <c r="S352" s="243"/>
      <c r="T352" s="24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5" t="s">
        <v>131</v>
      </c>
      <c r="AU352" s="245" t="s">
        <v>83</v>
      </c>
      <c r="AV352" s="14" t="s">
        <v>83</v>
      </c>
      <c r="AW352" s="14" t="s">
        <v>32</v>
      </c>
      <c r="AX352" s="14" t="s">
        <v>76</v>
      </c>
      <c r="AY352" s="245" t="s">
        <v>121</v>
      </c>
    </row>
    <row r="353" s="13" customFormat="1">
      <c r="A353" s="13"/>
      <c r="B353" s="224"/>
      <c r="C353" s="225"/>
      <c r="D353" s="226" t="s">
        <v>131</v>
      </c>
      <c r="E353" s="227" t="s">
        <v>1</v>
      </c>
      <c r="F353" s="228" t="s">
        <v>510</v>
      </c>
      <c r="G353" s="225"/>
      <c r="H353" s="227" t="s">
        <v>1</v>
      </c>
      <c r="I353" s="229"/>
      <c r="J353" s="225"/>
      <c r="K353" s="225"/>
      <c r="L353" s="230"/>
      <c r="M353" s="231"/>
      <c r="N353" s="232"/>
      <c r="O353" s="232"/>
      <c r="P353" s="232"/>
      <c r="Q353" s="232"/>
      <c r="R353" s="232"/>
      <c r="S353" s="232"/>
      <c r="T353" s="23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4" t="s">
        <v>131</v>
      </c>
      <c r="AU353" s="234" t="s">
        <v>83</v>
      </c>
      <c r="AV353" s="13" t="s">
        <v>81</v>
      </c>
      <c r="AW353" s="13" t="s">
        <v>32</v>
      </c>
      <c r="AX353" s="13" t="s">
        <v>76</v>
      </c>
      <c r="AY353" s="234" t="s">
        <v>121</v>
      </c>
    </row>
    <row r="354" s="14" customFormat="1">
      <c r="A354" s="14"/>
      <c r="B354" s="235"/>
      <c r="C354" s="236"/>
      <c r="D354" s="226" t="s">
        <v>131</v>
      </c>
      <c r="E354" s="237" t="s">
        <v>1</v>
      </c>
      <c r="F354" s="238" t="s">
        <v>347</v>
      </c>
      <c r="G354" s="236"/>
      <c r="H354" s="239">
        <v>46</v>
      </c>
      <c r="I354" s="240"/>
      <c r="J354" s="236"/>
      <c r="K354" s="236"/>
      <c r="L354" s="241"/>
      <c r="M354" s="242"/>
      <c r="N354" s="243"/>
      <c r="O354" s="243"/>
      <c r="P354" s="243"/>
      <c r="Q354" s="243"/>
      <c r="R354" s="243"/>
      <c r="S354" s="243"/>
      <c r="T354" s="24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5" t="s">
        <v>131</v>
      </c>
      <c r="AU354" s="245" t="s">
        <v>83</v>
      </c>
      <c r="AV354" s="14" t="s">
        <v>83</v>
      </c>
      <c r="AW354" s="14" t="s">
        <v>32</v>
      </c>
      <c r="AX354" s="14" t="s">
        <v>76</v>
      </c>
      <c r="AY354" s="245" t="s">
        <v>121</v>
      </c>
    </row>
    <row r="355" s="13" customFormat="1">
      <c r="A355" s="13"/>
      <c r="B355" s="224"/>
      <c r="C355" s="225"/>
      <c r="D355" s="226" t="s">
        <v>131</v>
      </c>
      <c r="E355" s="227" t="s">
        <v>1</v>
      </c>
      <c r="F355" s="228" t="s">
        <v>511</v>
      </c>
      <c r="G355" s="225"/>
      <c r="H355" s="227" t="s">
        <v>1</v>
      </c>
      <c r="I355" s="229"/>
      <c r="J355" s="225"/>
      <c r="K355" s="225"/>
      <c r="L355" s="230"/>
      <c r="M355" s="231"/>
      <c r="N355" s="232"/>
      <c r="O355" s="232"/>
      <c r="P355" s="232"/>
      <c r="Q355" s="232"/>
      <c r="R355" s="232"/>
      <c r="S355" s="232"/>
      <c r="T355" s="23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4" t="s">
        <v>131</v>
      </c>
      <c r="AU355" s="234" t="s">
        <v>83</v>
      </c>
      <c r="AV355" s="13" t="s">
        <v>81</v>
      </c>
      <c r="AW355" s="13" t="s">
        <v>32</v>
      </c>
      <c r="AX355" s="13" t="s">
        <v>76</v>
      </c>
      <c r="AY355" s="234" t="s">
        <v>121</v>
      </c>
    </row>
    <row r="356" s="14" customFormat="1">
      <c r="A356" s="14"/>
      <c r="B356" s="235"/>
      <c r="C356" s="236"/>
      <c r="D356" s="226" t="s">
        <v>131</v>
      </c>
      <c r="E356" s="237" t="s">
        <v>1</v>
      </c>
      <c r="F356" s="238" t="s">
        <v>235</v>
      </c>
      <c r="G356" s="236"/>
      <c r="H356" s="239">
        <v>22</v>
      </c>
      <c r="I356" s="240"/>
      <c r="J356" s="236"/>
      <c r="K356" s="236"/>
      <c r="L356" s="241"/>
      <c r="M356" s="242"/>
      <c r="N356" s="243"/>
      <c r="O356" s="243"/>
      <c r="P356" s="243"/>
      <c r="Q356" s="243"/>
      <c r="R356" s="243"/>
      <c r="S356" s="243"/>
      <c r="T356" s="24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5" t="s">
        <v>131</v>
      </c>
      <c r="AU356" s="245" t="s">
        <v>83</v>
      </c>
      <c r="AV356" s="14" t="s">
        <v>83</v>
      </c>
      <c r="AW356" s="14" t="s">
        <v>32</v>
      </c>
      <c r="AX356" s="14" t="s">
        <v>76</v>
      </c>
      <c r="AY356" s="245" t="s">
        <v>121</v>
      </c>
    </row>
    <row r="357" s="13" customFormat="1">
      <c r="A357" s="13"/>
      <c r="B357" s="224"/>
      <c r="C357" s="225"/>
      <c r="D357" s="226" t="s">
        <v>131</v>
      </c>
      <c r="E357" s="227" t="s">
        <v>1</v>
      </c>
      <c r="F357" s="228" t="s">
        <v>512</v>
      </c>
      <c r="G357" s="225"/>
      <c r="H357" s="227" t="s">
        <v>1</v>
      </c>
      <c r="I357" s="229"/>
      <c r="J357" s="225"/>
      <c r="K357" s="225"/>
      <c r="L357" s="230"/>
      <c r="M357" s="231"/>
      <c r="N357" s="232"/>
      <c r="O357" s="232"/>
      <c r="P357" s="232"/>
      <c r="Q357" s="232"/>
      <c r="R357" s="232"/>
      <c r="S357" s="232"/>
      <c r="T357" s="23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4" t="s">
        <v>131</v>
      </c>
      <c r="AU357" s="234" t="s">
        <v>83</v>
      </c>
      <c r="AV357" s="13" t="s">
        <v>81</v>
      </c>
      <c r="AW357" s="13" t="s">
        <v>32</v>
      </c>
      <c r="AX357" s="13" t="s">
        <v>76</v>
      </c>
      <c r="AY357" s="234" t="s">
        <v>121</v>
      </c>
    </row>
    <row r="358" s="14" customFormat="1">
      <c r="A358" s="14"/>
      <c r="B358" s="235"/>
      <c r="C358" s="236"/>
      <c r="D358" s="226" t="s">
        <v>131</v>
      </c>
      <c r="E358" s="237" t="s">
        <v>1</v>
      </c>
      <c r="F358" s="238" t="s">
        <v>513</v>
      </c>
      <c r="G358" s="236"/>
      <c r="H358" s="239">
        <v>23.600000000000001</v>
      </c>
      <c r="I358" s="240"/>
      <c r="J358" s="236"/>
      <c r="K358" s="236"/>
      <c r="L358" s="241"/>
      <c r="M358" s="242"/>
      <c r="N358" s="243"/>
      <c r="O358" s="243"/>
      <c r="P358" s="243"/>
      <c r="Q358" s="243"/>
      <c r="R358" s="243"/>
      <c r="S358" s="243"/>
      <c r="T358" s="24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5" t="s">
        <v>131</v>
      </c>
      <c r="AU358" s="245" t="s">
        <v>83</v>
      </c>
      <c r="AV358" s="14" t="s">
        <v>83</v>
      </c>
      <c r="AW358" s="14" t="s">
        <v>32</v>
      </c>
      <c r="AX358" s="14" t="s">
        <v>76</v>
      </c>
      <c r="AY358" s="245" t="s">
        <v>121</v>
      </c>
    </row>
    <row r="359" s="13" customFormat="1">
      <c r="A359" s="13"/>
      <c r="B359" s="224"/>
      <c r="C359" s="225"/>
      <c r="D359" s="226" t="s">
        <v>131</v>
      </c>
      <c r="E359" s="227" t="s">
        <v>1</v>
      </c>
      <c r="F359" s="228" t="s">
        <v>514</v>
      </c>
      <c r="G359" s="225"/>
      <c r="H359" s="227" t="s">
        <v>1</v>
      </c>
      <c r="I359" s="229"/>
      <c r="J359" s="225"/>
      <c r="K359" s="225"/>
      <c r="L359" s="230"/>
      <c r="M359" s="231"/>
      <c r="N359" s="232"/>
      <c r="O359" s="232"/>
      <c r="P359" s="232"/>
      <c r="Q359" s="232"/>
      <c r="R359" s="232"/>
      <c r="S359" s="232"/>
      <c r="T359" s="23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4" t="s">
        <v>131</v>
      </c>
      <c r="AU359" s="234" t="s">
        <v>83</v>
      </c>
      <c r="AV359" s="13" t="s">
        <v>81</v>
      </c>
      <c r="AW359" s="13" t="s">
        <v>32</v>
      </c>
      <c r="AX359" s="13" t="s">
        <v>76</v>
      </c>
      <c r="AY359" s="234" t="s">
        <v>121</v>
      </c>
    </row>
    <row r="360" s="14" customFormat="1">
      <c r="A360" s="14"/>
      <c r="B360" s="235"/>
      <c r="C360" s="236"/>
      <c r="D360" s="226" t="s">
        <v>131</v>
      </c>
      <c r="E360" s="237" t="s">
        <v>1</v>
      </c>
      <c r="F360" s="238" t="s">
        <v>515</v>
      </c>
      <c r="G360" s="236"/>
      <c r="H360" s="239">
        <v>139</v>
      </c>
      <c r="I360" s="240"/>
      <c r="J360" s="236"/>
      <c r="K360" s="236"/>
      <c r="L360" s="241"/>
      <c r="M360" s="242"/>
      <c r="N360" s="243"/>
      <c r="O360" s="243"/>
      <c r="P360" s="243"/>
      <c r="Q360" s="243"/>
      <c r="R360" s="243"/>
      <c r="S360" s="243"/>
      <c r="T360" s="24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5" t="s">
        <v>131</v>
      </c>
      <c r="AU360" s="245" t="s">
        <v>83</v>
      </c>
      <c r="AV360" s="14" t="s">
        <v>83</v>
      </c>
      <c r="AW360" s="14" t="s">
        <v>32</v>
      </c>
      <c r="AX360" s="14" t="s">
        <v>76</v>
      </c>
      <c r="AY360" s="245" t="s">
        <v>121</v>
      </c>
    </row>
    <row r="361" s="13" customFormat="1">
      <c r="A361" s="13"/>
      <c r="B361" s="224"/>
      <c r="C361" s="225"/>
      <c r="D361" s="226" t="s">
        <v>131</v>
      </c>
      <c r="E361" s="227" t="s">
        <v>1</v>
      </c>
      <c r="F361" s="228" t="s">
        <v>516</v>
      </c>
      <c r="G361" s="225"/>
      <c r="H361" s="227" t="s">
        <v>1</v>
      </c>
      <c r="I361" s="229"/>
      <c r="J361" s="225"/>
      <c r="K361" s="225"/>
      <c r="L361" s="230"/>
      <c r="M361" s="231"/>
      <c r="N361" s="232"/>
      <c r="O361" s="232"/>
      <c r="P361" s="232"/>
      <c r="Q361" s="232"/>
      <c r="R361" s="232"/>
      <c r="S361" s="232"/>
      <c r="T361" s="23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4" t="s">
        <v>131</v>
      </c>
      <c r="AU361" s="234" t="s">
        <v>83</v>
      </c>
      <c r="AV361" s="13" t="s">
        <v>81</v>
      </c>
      <c r="AW361" s="13" t="s">
        <v>32</v>
      </c>
      <c r="AX361" s="13" t="s">
        <v>76</v>
      </c>
      <c r="AY361" s="234" t="s">
        <v>121</v>
      </c>
    </row>
    <row r="362" s="14" customFormat="1">
      <c r="A362" s="14"/>
      <c r="B362" s="235"/>
      <c r="C362" s="236"/>
      <c r="D362" s="226" t="s">
        <v>131</v>
      </c>
      <c r="E362" s="237" t="s">
        <v>1</v>
      </c>
      <c r="F362" s="238" t="s">
        <v>333</v>
      </c>
      <c r="G362" s="236"/>
      <c r="H362" s="239">
        <v>43</v>
      </c>
      <c r="I362" s="240"/>
      <c r="J362" s="236"/>
      <c r="K362" s="236"/>
      <c r="L362" s="241"/>
      <c r="M362" s="242"/>
      <c r="N362" s="243"/>
      <c r="O362" s="243"/>
      <c r="P362" s="243"/>
      <c r="Q362" s="243"/>
      <c r="R362" s="243"/>
      <c r="S362" s="243"/>
      <c r="T362" s="24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5" t="s">
        <v>131</v>
      </c>
      <c r="AU362" s="245" t="s">
        <v>83</v>
      </c>
      <c r="AV362" s="14" t="s">
        <v>83</v>
      </c>
      <c r="AW362" s="14" t="s">
        <v>32</v>
      </c>
      <c r="AX362" s="14" t="s">
        <v>76</v>
      </c>
      <c r="AY362" s="245" t="s">
        <v>121</v>
      </c>
    </row>
    <row r="363" s="15" customFormat="1">
      <c r="A363" s="15"/>
      <c r="B363" s="246"/>
      <c r="C363" s="247"/>
      <c r="D363" s="226" t="s">
        <v>131</v>
      </c>
      <c r="E363" s="248" t="s">
        <v>1</v>
      </c>
      <c r="F363" s="249" t="s">
        <v>167</v>
      </c>
      <c r="G363" s="247"/>
      <c r="H363" s="250">
        <v>466.60000000000002</v>
      </c>
      <c r="I363" s="251"/>
      <c r="J363" s="247"/>
      <c r="K363" s="247"/>
      <c r="L363" s="252"/>
      <c r="M363" s="253"/>
      <c r="N363" s="254"/>
      <c r="O363" s="254"/>
      <c r="P363" s="254"/>
      <c r="Q363" s="254"/>
      <c r="R363" s="254"/>
      <c r="S363" s="254"/>
      <c r="T363" s="255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56" t="s">
        <v>131</v>
      </c>
      <c r="AU363" s="256" t="s">
        <v>83</v>
      </c>
      <c r="AV363" s="15" t="s">
        <v>129</v>
      </c>
      <c r="AW363" s="15" t="s">
        <v>32</v>
      </c>
      <c r="AX363" s="15" t="s">
        <v>81</v>
      </c>
      <c r="AY363" s="256" t="s">
        <v>121</v>
      </c>
    </row>
    <row r="364" s="2" customFormat="1" ht="24.15" customHeight="1">
      <c r="A364" s="38"/>
      <c r="B364" s="39"/>
      <c r="C364" s="257" t="s">
        <v>517</v>
      </c>
      <c r="D364" s="257" t="s">
        <v>213</v>
      </c>
      <c r="E364" s="258" t="s">
        <v>518</v>
      </c>
      <c r="F364" s="259" t="s">
        <v>519</v>
      </c>
      <c r="G364" s="260" t="s">
        <v>145</v>
      </c>
      <c r="H364" s="261">
        <v>0.025000000000000001</v>
      </c>
      <c r="I364" s="262"/>
      <c r="J364" s="263">
        <f>ROUND(I364*H364,2)</f>
        <v>0</v>
      </c>
      <c r="K364" s="259" t="s">
        <v>128</v>
      </c>
      <c r="L364" s="264"/>
      <c r="M364" s="265" t="s">
        <v>1</v>
      </c>
      <c r="N364" s="266" t="s">
        <v>41</v>
      </c>
      <c r="O364" s="91"/>
      <c r="P364" s="220">
        <f>O364*H364</f>
        <v>0</v>
      </c>
      <c r="Q364" s="220">
        <v>1</v>
      </c>
      <c r="R364" s="220">
        <f>Q364*H364</f>
        <v>0.025000000000000001</v>
      </c>
      <c r="S364" s="220">
        <v>0</v>
      </c>
      <c r="T364" s="221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2" t="s">
        <v>282</v>
      </c>
      <c r="AT364" s="222" t="s">
        <v>213</v>
      </c>
      <c r="AU364" s="222" t="s">
        <v>83</v>
      </c>
      <c r="AY364" s="17" t="s">
        <v>121</v>
      </c>
      <c r="BE364" s="223">
        <f>IF(N364="základní",J364,0)</f>
        <v>0</v>
      </c>
      <c r="BF364" s="223">
        <f>IF(N364="snížená",J364,0)</f>
        <v>0</v>
      </c>
      <c r="BG364" s="223">
        <f>IF(N364="zákl. přenesená",J364,0)</f>
        <v>0</v>
      </c>
      <c r="BH364" s="223">
        <f>IF(N364="sníž. přenesená",J364,0)</f>
        <v>0</v>
      </c>
      <c r="BI364" s="223">
        <f>IF(N364="nulová",J364,0)</f>
        <v>0</v>
      </c>
      <c r="BJ364" s="17" t="s">
        <v>81</v>
      </c>
      <c r="BK364" s="223">
        <f>ROUND(I364*H364,2)</f>
        <v>0</v>
      </c>
      <c r="BL364" s="17" t="s">
        <v>207</v>
      </c>
      <c r="BM364" s="222" t="s">
        <v>520</v>
      </c>
    </row>
    <row r="365" s="2" customFormat="1">
      <c r="A365" s="38"/>
      <c r="B365" s="39"/>
      <c r="C365" s="40"/>
      <c r="D365" s="226" t="s">
        <v>217</v>
      </c>
      <c r="E365" s="40"/>
      <c r="F365" s="267" t="s">
        <v>521</v>
      </c>
      <c r="G365" s="40"/>
      <c r="H365" s="40"/>
      <c r="I365" s="268"/>
      <c r="J365" s="40"/>
      <c r="K365" s="40"/>
      <c r="L365" s="44"/>
      <c r="M365" s="269"/>
      <c r="N365" s="270"/>
      <c r="O365" s="91"/>
      <c r="P365" s="91"/>
      <c r="Q365" s="91"/>
      <c r="R365" s="91"/>
      <c r="S365" s="91"/>
      <c r="T365" s="92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217</v>
      </c>
      <c r="AU365" s="17" t="s">
        <v>83</v>
      </c>
    </row>
    <row r="366" s="13" customFormat="1">
      <c r="A366" s="13"/>
      <c r="B366" s="224"/>
      <c r="C366" s="225"/>
      <c r="D366" s="226" t="s">
        <v>131</v>
      </c>
      <c r="E366" s="227" t="s">
        <v>1</v>
      </c>
      <c r="F366" s="228" t="s">
        <v>375</v>
      </c>
      <c r="G366" s="225"/>
      <c r="H366" s="227" t="s">
        <v>1</v>
      </c>
      <c r="I366" s="229"/>
      <c r="J366" s="225"/>
      <c r="K366" s="225"/>
      <c r="L366" s="230"/>
      <c r="M366" s="231"/>
      <c r="N366" s="232"/>
      <c r="O366" s="232"/>
      <c r="P366" s="232"/>
      <c r="Q366" s="232"/>
      <c r="R366" s="232"/>
      <c r="S366" s="232"/>
      <c r="T366" s="23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4" t="s">
        <v>131</v>
      </c>
      <c r="AU366" s="234" t="s">
        <v>83</v>
      </c>
      <c r="AV366" s="13" t="s">
        <v>81</v>
      </c>
      <c r="AW366" s="13" t="s">
        <v>32</v>
      </c>
      <c r="AX366" s="13" t="s">
        <v>76</v>
      </c>
      <c r="AY366" s="234" t="s">
        <v>121</v>
      </c>
    </row>
    <row r="367" s="13" customFormat="1">
      <c r="A367" s="13"/>
      <c r="B367" s="224"/>
      <c r="C367" s="225"/>
      <c r="D367" s="226" t="s">
        <v>131</v>
      </c>
      <c r="E367" s="227" t="s">
        <v>1</v>
      </c>
      <c r="F367" s="228" t="s">
        <v>506</v>
      </c>
      <c r="G367" s="225"/>
      <c r="H367" s="227" t="s">
        <v>1</v>
      </c>
      <c r="I367" s="229"/>
      <c r="J367" s="225"/>
      <c r="K367" s="225"/>
      <c r="L367" s="230"/>
      <c r="M367" s="231"/>
      <c r="N367" s="232"/>
      <c r="O367" s="232"/>
      <c r="P367" s="232"/>
      <c r="Q367" s="232"/>
      <c r="R367" s="232"/>
      <c r="S367" s="232"/>
      <c r="T367" s="23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4" t="s">
        <v>131</v>
      </c>
      <c r="AU367" s="234" t="s">
        <v>83</v>
      </c>
      <c r="AV367" s="13" t="s">
        <v>81</v>
      </c>
      <c r="AW367" s="13" t="s">
        <v>32</v>
      </c>
      <c r="AX367" s="13" t="s">
        <v>76</v>
      </c>
      <c r="AY367" s="234" t="s">
        <v>121</v>
      </c>
    </row>
    <row r="368" s="14" customFormat="1">
      <c r="A368" s="14"/>
      <c r="B368" s="235"/>
      <c r="C368" s="236"/>
      <c r="D368" s="226" t="s">
        <v>131</v>
      </c>
      <c r="E368" s="237" t="s">
        <v>1</v>
      </c>
      <c r="F368" s="238" t="s">
        <v>522</v>
      </c>
      <c r="G368" s="236"/>
      <c r="H368" s="239">
        <v>0.023</v>
      </c>
      <c r="I368" s="240"/>
      <c r="J368" s="236"/>
      <c r="K368" s="236"/>
      <c r="L368" s="241"/>
      <c r="M368" s="242"/>
      <c r="N368" s="243"/>
      <c r="O368" s="243"/>
      <c r="P368" s="243"/>
      <c r="Q368" s="243"/>
      <c r="R368" s="243"/>
      <c r="S368" s="243"/>
      <c r="T368" s="244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5" t="s">
        <v>131</v>
      </c>
      <c r="AU368" s="245" t="s">
        <v>83</v>
      </c>
      <c r="AV368" s="14" t="s">
        <v>83</v>
      </c>
      <c r="AW368" s="14" t="s">
        <v>32</v>
      </c>
      <c r="AX368" s="14" t="s">
        <v>81</v>
      </c>
      <c r="AY368" s="245" t="s">
        <v>121</v>
      </c>
    </row>
    <row r="369" s="14" customFormat="1">
      <c r="A369" s="14"/>
      <c r="B369" s="235"/>
      <c r="C369" s="236"/>
      <c r="D369" s="226" t="s">
        <v>131</v>
      </c>
      <c r="E369" s="236"/>
      <c r="F369" s="238" t="s">
        <v>523</v>
      </c>
      <c r="G369" s="236"/>
      <c r="H369" s="239">
        <v>0.025000000000000001</v>
      </c>
      <c r="I369" s="240"/>
      <c r="J369" s="236"/>
      <c r="K369" s="236"/>
      <c r="L369" s="241"/>
      <c r="M369" s="242"/>
      <c r="N369" s="243"/>
      <c r="O369" s="243"/>
      <c r="P369" s="243"/>
      <c r="Q369" s="243"/>
      <c r="R369" s="243"/>
      <c r="S369" s="243"/>
      <c r="T369" s="24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5" t="s">
        <v>131</v>
      </c>
      <c r="AU369" s="245" t="s">
        <v>83</v>
      </c>
      <c r="AV369" s="14" t="s">
        <v>83</v>
      </c>
      <c r="AW369" s="14" t="s">
        <v>4</v>
      </c>
      <c r="AX369" s="14" t="s">
        <v>81</v>
      </c>
      <c r="AY369" s="245" t="s">
        <v>121</v>
      </c>
    </row>
    <row r="370" s="2" customFormat="1" ht="24.15" customHeight="1">
      <c r="A370" s="38"/>
      <c r="B370" s="39"/>
      <c r="C370" s="257" t="s">
        <v>524</v>
      </c>
      <c r="D370" s="257" t="s">
        <v>213</v>
      </c>
      <c r="E370" s="258" t="s">
        <v>525</v>
      </c>
      <c r="F370" s="259" t="s">
        <v>526</v>
      </c>
      <c r="G370" s="260" t="s">
        <v>145</v>
      </c>
      <c r="H370" s="261">
        <v>0.20499999999999999</v>
      </c>
      <c r="I370" s="262"/>
      <c r="J370" s="263">
        <f>ROUND(I370*H370,2)</f>
        <v>0</v>
      </c>
      <c r="K370" s="259" t="s">
        <v>128</v>
      </c>
      <c r="L370" s="264"/>
      <c r="M370" s="265" t="s">
        <v>1</v>
      </c>
      <c r="N370" s="266" t="s">
        <v>41</v>
      </c>
      <c r="O370" s="91"/>
      <c r="P370" s="220">
        <f>O370*H370</f>
        <v>0</v>
      </c>
      <c r="Q370" s="220">
        <v>1</v>
      </c>
      <c r="R370" s="220">
        <f>Q370*H370</f>
        <v>0.20499999999999999</v>
      </c>
      <c r="S370" s="220">
        <v>0</v>
      </c>
      <c r="T370" s="221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2" t="s">
        <v>282</v>
      </c>
      <c r="AT370" s="222" t="s">
        <v>213</v>
      </c>
      <c r="AU370" s="222" t="s">
        <v>83</v>
      </c>
      <c r="AY370" s="17" t="s">
        <v>121</v>
      </c>
      <c r="BE370" s="223">
        <f>IF(N370="základní",J370,0)</f>
        <v>0</v>
      </c>
      <c r="BF370" s="223">
        <f>IF(N370="snížená",J370,0)</f>
        <v>0</v>
      </c>
      <c r="BG370" s="223">
        <f>IF(N370="zákl. přenesená",J370,0)</f>
        <v>0</v>
      </c>
      <c r="BH370" s="223">
        <f>IF(N370="sníž. přenesená",J370,0)</f>
        <v>0</v>
      </c>
      <c r="BI370" s="223">
        <f>IF(N370="nulová",J370,0)</f>
        <v>0</v>
      </c>
      <c r="BJ370" s="17" t="s">
        <v>81</v>
      </c>
      <c r="BK370" s="223">
        <f>ROUND(I370*H370,2)</f>
        <v>0</v>
      </c>
      <c r="BL370" s="17" t="s">
        <v>207</v>
      </c>
      <c r="BM370" s="222" t="s">
        <v>527</v>
      </c>
    </row>
    <row r="371" s="2" customFormat="1">
      <c r="A371" s="38"/>
      <c r="B371" s="39"/>
      <c r="C371" s="40"/>
      <c r="D371" s="226" t="s">
        <v>217</v>
      </c>
      <c r="E371" s="40"/>
      <c r="F371" s="267" t="s">
        <v>528</v>
      </c>
      <c r="G371" s="40"/>
      <c r="H371" s="40"/>
      <c r="I371" s="268"/>
      <c r="J371" s="40"/>
      <c r="K371" s="40"/>
      <c r="L371" s="44"/>
      <c r="M371" s="269"/>
      <c r="N371" s="270"/>
      <c r="O371" s="91"/>
      <c r="P371" s="91"/>
      <c r="Q371" s="91"/>
      <c r="R371" s="91"/>
      <c r="S371" s="91"/>
      <c r="T371" s="92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217</v>
      </c>
      <c r="AU371" s="17" t="s">
        <v>83</v>
      </c>
    </row>
    <row r="372" s="13" customFormat="1">
      <c r="A372" s="13"/>
      <c r="B372" s="224"/>
      <c r="C372" s="225"/>
      <c r="D372" s="226" t="s">
        <v>131</v>
      </c>
      <c r="E372" s="227" t="s">
        <v>1</v>
      </c>
      <c r="F372" s="228" t="s">
        <v>375</v>
      </c>
      <c r="G372" s="225"/>
      <c r="H372" s="227" t="s">
        <v>1</v>
      </c>
      <c r="I372" s="229"/>
      <c r="J372" s="225"/>
      <c r="K372" s="225"/>
      <c r="L372" s="230"/>
      <c r="M372" s="231"/>
      <c r="N372" s="232"/>
      <c r="O372" s="232"/>
      <c r="P372" s="232"/>
      <c r="Q372" s="232"/>
      <c r="R372" s="232"/>
      <c r="S372" s="232"/>
      <c r="T372" s="23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4" t="s">
        <v>131</v>
      </c>
      <c r="AU372" s="234" t="s">
        <v>83</v>
      </c>
      <c r="AV372" s="13" t="s">
        <v>81</v>
      </c>
      <c r="AW372" s="13" t="s">
        <v>32</v>
      </c>
      <c r="AX372" s="13" t="s">
        <v>76</v>
      </c>
      <c r="AY372" s="234" t="s">
        <v>121</v>
      </c>
    </row>
    <row r="373" s="13" customFormat="1">
      <c r="A373" s="13"/>
      <c r="B373" s="224"/>
      <c r="C373" s="225"/>
      <c r="D373" s="226" t="s">
        <v>131</v>
      </c>
      <c r="E373" s="227" t="s">
        <v>1</v>
      </c>
      <c r="F373" s="228" t="s">
        <v>505</v>
      </c>
      <c r="G373" s="225"/>
      <c r="H373" s="227" t="s">
        <v>1</v>
      </c>
      <c r="I373" s="229"/>
      <c r="J373" s="225"/>
      <c r="K373" s="225"/>
      <c r="L373" s="230"/>
      <c r="M373" s="231"/>
      <c r="N373" s="232"/>
      <c r="O373" s="232"/>
      <c r="P373" s="232"/>
      <c r="Q373" s="232"/>
      <c r="R373" s="232"/>
      <c r="S373" s="232"/>
      <c r="T373" s="23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4" t="s">
        <v>131</v>
      </c>
      <c r="AU373" s="234" t="s">
        <v>83</v>
      </c>
      <c r="AV373" s="13" t="s">
        <v>81</v>
      </c>
      <c r="AW373" s="13" t="s">
        <v>32</v>
      </c>
      <c r="AX373" s="13" t="s">
        <v>76</v>
      </c>
      <c r="AY373" s="234" t="s">
        <v>121</v>
      </c>
    </row>
    <row r="374" s="14" customFormat="1">
      <c r="A374" s="14"/>
      <c r="B374" s="235"/>
      <c r="C374" s="236"/>
      <c r="D374" s="226" t="s">
        <v>131</v>
      </c>
      <c r="E374" s="237" t="s">
        <v>1</v>
      </c>
      <c r="F374" s="238" t="s">
        <v>529</v>
      </c>
      <c r="G374" s="236"/>
      <c r="H374" s="239">
        <v>0.049000000000000002</v>
      </c>
      <c r="I374" s="240"/>
      <c r="J374" s="236"/>
      <c r="K374" s="236"/>
      <c r="L374" s="241"/>
      <c r="M374" s="242"/>
      <c r="N374" s="243"/>
      <c r="O374" s="243"/>
      <c r="P374" s="243"/>
      <c r="Q374" s="243"/>
      <c r="R374" s="243"/>
      <c r="S374" s="243"/>
      <c r="T374" s="244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5" t="s">
        <v>131</v>
      </c>
      <c r="AU374" s="245" t="s">
        <v>83</v>
      </c>
      <c r="AV374" s="14" t="s">
        <v>83</v>
      </c>
      <c r="AW374" s="14" t="s">
        <v>32</v>
      </c>
      <c r="AX374" s="14" t="s">
        <v>76</v>
      </c>
      <c r="AY374" s="245" t="s">
        <v>121</v>
      </c>
    </row>
    <row r="375" s="13" customFormat="1">
      <c r="A375" s="13"/>
      <c r="B375" s="224"/>
      <c r="C375" s="225"/>
      <c r="D375" s="226" t="s">
        <v>131</v>
      </c>
      <c r="E375" s="227" t="s">
        <v>1</v>
      </c>
      <c r="F375" s="228" t="s">
        <v>509</v>
      </c>
      <c r="G375" s="225"/>
      <c r="H375" s="227" t="s">
        <v>1</v>
      </c>
      <c r="I375" s="229"/>
      <c r="J375" s="225"/>
      <c r="K375" s="225"/>
      <c r="L375" s="230"/>
      <c r="M375" s="231"/>
      <c r="N375" s="232"/>
      <c r="O375" s="232"/>
      <c r="P375" s="232"/>
      <c r="Q375" s="232"/>
      <c r="R375" s="232"/>
      <c r="S375" s="232"/>
      <c r="T375" s="23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4" t="s">
        <v>131</v>
      </c>
      <c r="AU375" s="234" t="s">
        <v>83</v>
      </c>
      <c r="AV375" s="13" t="s">
        <v>81</v>
      </c>
      <c r="AW375" s="13" t="s">
        <v>32</v>
      </c>
      <c r="AX375" s="13" t="s">
        <v>76</v>
      </c>
      <c r="AY375" s="234" t="s">
        <v>121</v>
      </c>
    </row>
    <row r="376" s="14" customFormat="1">
      <c r="A376" s="14"/>
      <c r="B376" s="235"/>
      <c r="C376" s="236"/>
      <c r="D376" s="226" t="s">
        <v>131</v>
      </c>
      <c r="E376" s="237" t="s">
        <v>1</v>
      </c>
      <c r="F376" s="238" t="s">
        <v>530</v>
      </c>
      <c r="G376" s="236"/>
      <c r="H376" s="239">
        <v>0.044999999999999998</v>
      </c>
      <c r="I376" s="240"/>
      <c r="J376" s="236"/>
      <c r="K376" s="236"/>
      <c r="L376" s="241"/>
      <c r="M376" s="242"/>
      <c r="N376" s="243"/>
      <c r="O376" s="243"/>
      <c r="P376" s="243"/>
      <c r="Q376" s="243"/>
      <c r="R376" s="243"/>
      <c r="S376" s="243"/>
      <c r="T376" s="24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5" t="s">
        <v>131</v>
      </c>
      <c r="AU376" s="245" t="s">
        <v>83</v>
      </c>
      <c r="AV376" s="14" t="s">
        <v>83</v>
      </c>
      <c r="AW376" s="14" t="s">
        <v>32</v>
      </c>
      <c r="AX376" s="14" t="s">
        <v>76</v>
      </c>
      <c r="AY376" s="245" t="s">
        <v>121</v>
      </c>
    </row>
    <row r="377" s="13" customFormat="1">
      <c r="A377" s="13"/>
      <c r="B377" s="224"/>
      <c r="C377" s="225"/>
      <c r="D377" s="226" t="s">
        <v>131</v>
      </c>
      <c r="E377" s="227" t="s">
        <v>1</v>
      </c>
      <c r="F377" s="228" t="s">
        <v>510</v>
      </c>
      <c r="G377" s="225"/>
      <c r="H377" s="227" t="s">
        <v>1</v>
      </c>
      <c r="I377" s="229"/>
      <c r="J377" s="225"/>
      <c r="K377" s="225"/>
      <c r="L377" s="230"/>
      <c r="M377" s="231"/>
      <c r="N377" s="232"/>
      <c r="O377" s="232"/>
      <c r="P377" s="232"/>
      <c r="Q377" s="232"/>
      <c r="R377" s="232"/>
      <c r="S377" s="232"/>
      <c r="T377" s="23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4" t="s">
        <v>131</v>
      </c>
      <c r="AU377" s="234" t="s">
        <v>83</v>
      </c>
      <c r="AV377" s="13" t="s">
        <v>81</v>
      </c>
      <c r="AW377" s="13" t="s">
        <v>32</v>
      </c>
      <c r="AX377" s="13" t="s">
        <v>76</v>
      </c>
      <c r="AY377" s="234" t="s">
        <v>121</v>
      </c>
    </row>
    <row r="378" s="14" customFormat="1">
      <c r="A378" s="14"/>
      <c r="B378" s="235"/>
      <c r="C378" s="236"/>
      <c r="D378" s="226" t="s">
        <v>131</v>
      </c>
      <c r="E378" s="237" t="s">
        <v>1</v>
      </c>
      <c r="F378" s="238" t="s">
        <v>531</v>
      </c>
      <c r="G378" s="236"/>
      <c r="H378" s="239">
        <v>0.045999999999999999</v>
      </c>
      <c r="I378" s="240"/>
      <c r="J378" s="236"/>
      <c r="K378" s="236"/>
      <c r="L378" s="241"/>
      <c r="M378" s="242"/>
      <c r="N378" s="243"/>
      <c r="O378" s="243"/>
      <c r="P378" s="243"/>
      <c r="Q378" s="243"/>
      <c r="R378" s="243"/>
      <c r="S378" s="243"/>
      <c r="T378" s="24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5" t="s">
        <v>131</v>
      </c>
      <c r="AU378" s="245" t="s">
        <v>83</v>
      </c>
      <c r="AV378" s="14" t="s">
        <v>83</v>
      </c>
      <c r="AW378" s="14" t="s">
        <v>32</v>
      </c>
      <c r="AX378" s="14" t="s">
        <v>76</v>
      </c>
      <c r="AY378" s="245" t="s">
        <v>121</v>
      </c>
    </row>
    <row r="379" s="13" customFormat="1">
      <c r="A379" s="13"/>
      <c r="B379" s="224"/>
      <c r="C379" s="225"/>
      <c r="D379" s="226" t="s">
        <v>131</v>
      </c>
      <c r="E379" s="227" t="s">
        <v>1</v>
      </c>
      <c r="F379" s="228" t="s">
        <v>511</v>
      </c>
      <c r="G379" s="225"/>
      <c r="H379" s="227" t="s">
        <v>1</v>
      </c>
      <c r="I379" s="229"/>
      <c r="J379" s="225"/>
      <c r="K379" s="225"/>
      <c r="L379" s="230"/>
      <c r="M379" s="231"/>
      <c r="N379" s="232"/>
      <c r="O379" s="232"/>
      <c r="P379" s="232"/>
      <c r="Q379" s="232"/>
      <c r="R379" s="232"/>
      <c r="S379" s="232"/>
      <c r="T379" s="23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4" t="s">
        <v>131</v>
      </c>
      <c r="AU379" s="234" t="s">
        <v>83</v>
      </c>
      <c r="AV379" s="13" t="s">
        <v>81</v>
      </c>
      <c r="AW379" s="13" t="s">
        <v>32</v>
      </c>
      <c r="AX379" s="13" t="s">
        <v>76</v>
      </c>
      <c r="AY379" s="234" t="s">
        <v>121</v>
      </c>
    </row>
    <row r="380" s="14" customFormat="1">
      <c r="A380" s="14"/>
      <c r="B380" s="235"/>
      <c r="C380" s="236"/>
      <c r="D380" s="226" t="s">
        <v>131</v>
      </c>
      <c r="E380" s="237" t="s">
        <v>1</v>
      </c>
      <c r="F380" s="238" t="s">
        <v>532</v>
      </c>
      <c r="G380" s="236"/>
      <c r="H380" s="239">
        <v>0.021999999999999999</v>
      </c>
      <c r="I380" s="240"/>
      <c r="J380" s="236"/>
      <c r="K380" s="236"/>
      <c r="L380" s="241"/>
      <c r="M380" s="242"/>
      <c r="N380" s="243"/>
      <c r="O380" s="243"/>
      <c r="P380" s="243"/>
      <c r="Q380" s="243"/>
      <c r="R380" s="243"/>
      <c r="S380" s="243"/>
      <c r="T380" s="24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5" t="s">
        <v>131</v>
      </c>
      <c r="AU380" s="245" t="s">
        <v>83</v>
      </c>
      <c r="AV380" s="14" t="s">
        <v>83</v>
      </c>
      <c r="AW380" s="14" t="s">
        <v>32</v>
      </c>
      <c r="AX380" s="14" t="s">
        <v>76</v>
      </c>
      <c r="AY380" s="245" t="s">
        <v>121</v>
      </c>
    </row>
    <row r="381" s="13" customFormat="1">
      <c r="A381" s="13"/>
      <c r="B381" s="224"/>
      <c r="C381" s="225"/>
      <c r="D381" s="226" t="s">
        <v>131</v>
      </c>
      <c r="E381" s="227" t="s">
        <v>1</v>
      </c>
      <c r="F381" s="228" t="s">
        <v>512</v>
      </c>
      <c r="G381" s="225"/>
      <c r="H381" s="227" t="s">
        <v>1</v>
      </c>
      <c r="I381" s="229"/>
      <c r="J381" s="225"/>
      <c r="K381" s="225"/>
      <c r="L381" s="230"/>
      <c r="M381" s="231"/>
      <c r="N381" s="232"/>
      <c r="O381" s="232"/>
      <c r="P381" s="232"/>
      <c r="Q381" s="232"/>
      <c r="R381" s="232"/>
      <c r="S381" s="232"/>
      <c r="T381" s="23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4" t="s">
        <v>131</v>
      </c>
      <c r="AU381" s="234" t="s">
        <v>83</v>
      </c>
      <c r="AV381" s="13" t="s">
        <v>81</v>
      </c>
      <c r="AW381" s="13" t="s">
        <v>32</v>
      </c>
      <c r="AX381" s="13" t="s">
        <v>76</v>
      </c>
      <c r="AY381" s="234" t="s">
        <v>121</v>
      </c>
    </row>
    <row r="382" s="14" customFormat="1">
      <c r="A382" s="14"/>
      <c r="B382" s="235"/>
      <c r="C382" s="236"/>
      <c r="D382" s="226" t="s">
        <v>131</v>
      </c>
      <c r="E382" s="237" t="s">
        <v>1</v>
      </c>
      <c r="F382" s="238" t="s">
        <v>533</v>
      </c>
      <c r="G382" s="236"/>
      <c r="H382" s="239">
        <v>0.024</v>
      </c>
      <c r="I382" s="240"/>
      <c r="J382" s="236"/>
      <c r="K382" s="236"/>
      <c r="L382" s="241"/>
      <c r="M382" s="242"/>
      <c r="N382" s="243"/>
      <c r="O382" s="243"/>
      <c r="P382" s="243"/>
      <c r="Q382" s="243"/>
      <c r="R382" s="243"/>
      <c r="S382" s="243"/>
      <c r="T382" s="24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5" t="s">
        <v>131</v>
      </c>
      <c r="AU382" s="245" t="s">
        <v>83</v>
      </c>
      <c r="AV382" s="14" t="s">
        <v>83</v>
      </c>
      <c r="AW382" s="14" t="s">
        <v>32</v>
      </c>
      <c r="AX382" s="14" t="s">
        <v>76</v>
      </c>
      <c r="AY382" s="245" t="s">
        <v>121</v>
      </c>
    </row>
    <row r="383" s="15" customFormat="1">
      <c r="A383" s="15"/>
      <c r="B383" s="246"/>
      <c r="C383" s="247"/>
      <c r="D383" s="226" t="s">
        <v>131</v>
      </c>
      <c r="E383" s="248" t="s">
        <v>1</v>
      </c>
      <c r="F383" s="249" t="s">
        <v>167</v>
      </c>
      <c r="G383" s="247"/>
      <c r="H383" s="250">
        <v>0.186</v>
      </c>
      <c r="I383" s="251"/>
      <c r="J383" s="247"/>
      <c r="K383" s="247"/>
      <c r="L383" s="252"/>
      <c r="M383" s="253"/>
      <c r="N383" s="254"/>
      <c r="O383" s="254"/>
      <c r="P383" s="254"/>
      <c r="Q383" s="254"/>
      <c r="R383" s="254"/>
      <c r="S383" s="254"/>
      <c r="T383" s="255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56" t="s">
        <v>131</v>
      </c>
      <c r="AU383" s="256" t="s">
        <v>83</v>
      </c>
      <c r="AV383" s="15" t="s">
        <v>129</v>
      </c>
      <c r="AW383" s="15" t="s">
        <v>32</v>
      </c>
      <c r="AX383" s="15" t="s">
        <v>81</v>
      </c>
      <c r="AY383" s="256" t="s">
        <v>121</v>
      </c>
    </row>
    <row r="384" s="14" customFormat="1">
      <c r="A384" s="14"/>
      <c r="B384" s="235"/>
      <c r="C384" s="236"/>
      <c r="D384" s="226" t="s">
        <v>131</v>
      </c>
      <c r="E384" s="236"/>
      <c r="F384" s="238" t="s">
        <v>534</v>
      </c>
      <c r="G384" s="236"/>
      <c r="H384" s="239">
        <v>0.20499999999999999</v>
      </c>
      <c r="I384" s="240"/>
      <c r="J384" s="236"/>
      <c r="K384" s="236"/>
      <c r="L384" s="241"/>
      <c r="M384" s="242"/>
      <c r="N384" s="243"/>
      <c r="O384" s="243"/>
      <c r="P384" s="243"/>
      <c r="Q384" s="243"/>
      <c r="R384" s="243"/>
      <c r="S384" s="243"/>
      <c r="T384" s="24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5" t="s">
        <v>131</v>
      </c>
      <c r="AU384" s="245" t="s">
        <v>83</v>
      </c>
      <c r="AV384" s="14" t="s">
        <v>83</v>
      </c>
      <c r="AW384" s="14" t="s">
        <v>4</v>
      </c>
      <c r="AX384" s="14" t="s">
        <v>81</v>
      </c>
      <c r="AY384" s="245" t="s">
        <v>121</v>
      </c>
    </row>
    <row r="385" s="2" customFormat="1" ht="21.75" customHeight="1">
      <c r="A385" s="38"/>
      <c r="B385" s="39"/>
      <c r="C385" s="257" t="s">
        <v>535</v>
      </c>
      <c r="D385" s="257" t="s">
        <v>213</v>
      </c>
      <c r="E385" s="258" t="s">
        <v>437</v>
      </c>
      <c r="F385" s="259" t="s">
        <v>438</v>
      </c>
      <c r="G385" s="260" t="s">
        <v>145</v>
      </c>
      <c r="H385" s="261">
        <v>0.047</v>
      </c>
      <c r="I385" s="262"/>
      <c r="J385" s="263">
        <f>ROUND(I385*H385,2)</f>
        <v>0</v>
      </c>
      <c r="K385" s="259" t="s">
        <v>128</v>
      </c>
      <c r="L385" s="264"/>
      <c r="M385" s="265" t="s">
        <v>1</v>
      </c>
      <c r="N385" s="266" t="s">
        <v>41</v>
      </c>
      <c r="O385" s="91"/>
      <c r="P385" s="220">
        <f>O385*H385</f>
        <v>0</v>
      </c>
      <c r="Q385" s="220">
        <v>1</v>
      </c>
      <c r="R385" s="220">
        <f>Q385*H385</f>
        <v>0.047</v>
      </c>
      <c r="S385" s="220">
        <v>0</v>
      </c>
      <c r="T385" s="221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2" t="s">
        <v>282</v>
      </c>
      <c r="AT385" s="222" t="s">
        <v>213</v>
      </c>
      <c r="AU385" s="222" t="s">
        <v>83</v>
      </c>
      <c r="AY385" s="17" t="s">
        <v>121</v>
      </c>
      <c r="BE385" s="223">
        <f>IF(N385="základní",J385,0)</f>
        <v>0</v>
      </c>
      <c r="BF385" s="223">
        <f>IF(N385="snížená",J385,0)</f>
        <v>0</v>
      </c>
      <c r="BG385" s="223">
        <f>IF(N385="zákl. přenesená",J385,0)</f>
        <v>0</v>
      </c>
      <c r="BH385" s="223">
        <f>IF(N385="sníž. přenesená",J385,0)</f>
        <v>0</v>
      </c>
      <c r="BI385" s="223">
        <f>IF(N385="nulová",J385,0)</f>
        <v>0</v>
      </c>
      <c r="BJ385" s="17" t="s">
        <v>81</v>
      </c>
      <c r="BK385" s="223">
        <f>ROUND(I385*H385,2)</f>
        <v>0</v>
      </c>
      <c r="BL385" s="17" t="s">
        <v>207</v>
      </c>
      <c r="BM385" s="222" t="s">
        <v>536</v>
      </c>
    </row>
    <row r="386" s="2" customFormat="1">
      <c r="A386" s="38"/>
      <c r="B386" s="39"/>
      <c r="C386" s="40"/>
      <c r="D386" s="226" t="s">
        <v>217</v>
      </c>
      <c r="E386" s="40"/>
      <c r="F386" s="267" t="s">
        <v>440</v>
      </c>
      <c r="G386" s="40"/>
      <c r="H386" s="40"/>
      <c r="I386" s="268"/>
      <c r="J386" s="40"/>
      <c r="K386" s="40"/>
      <c r="L386" s="44"/>
      <c r="M386" s="269"/>
      <c r="N386" s="270"/>
      <c r="O386" s="91"/>
      <c r="P386" s="91"/>
      <c r="Q386" s="91"/>
      <c r="R386" s="91"/>
      <c r="S386" s="91"/>
      <c r="T386" s="92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217</v>
      </c>
      <c r="AU386" s="17" t="s">
        <v>83</v>
      </c>
    </row>
    <row r="387" s="13" customFormat="1">
      <c r="A387" s="13"/>
      <c r="B387" s="224"/>
      <c r="C387" s="225"/>
      <c r="D387" s="226" t="s">
        <v>131</v>
      </c>
      <c r="E387" s="227" t="s">
        <v>1</v>
      </c>
      <c r="F387" s="228" t="s">
        <v>375</v>
      </c>
      <c r="G387" s="225"/>
      <c r="H387" s="227" t="s">
        <v>1</v>
      </c>
      <c r="I387" s="229"/>
      <c r="J387" s="225"/>
      <c r="K387" s="225"/>
      <c r="L387" s="230"/>
      <c r="M387" s="231"/>
      <c r="N387" s="232"/>
      <c r="O387" s="232"/>
      <c r="P387" s="232"/>
      <c r="Q387" s="232"/>
      <c r="R387" s="232"/>
      <c r="S387" s="232"/>
      <c r="T387" s="23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4" t="s">
        <v>131</v>
      </c>
      <c r="AU387" s="234" t="s">
        <v>83</v>
      </c>
      <c r="AV387" s="13" t="s">
        <v>81</v>
      </c>
      <c r="AW387" s="13" t="s">
        <v>32</v>
      </c>
      <c r="AX387" s="13" t="s">
        <v>76</v>
      </c>
      <c r="AY387" s="234" t="s">
        <v>121</v>
      </c>
    </row>
    <row r="388" s="13" customFormat="1">
      <c r="A388" s="13"/>
      <c r="B388" s="224"/>
      <c r="C388" s="225"/>
      <c r="D388" s="226" t="s">
        <v>131</v>
      </c>
      <c r="E388" s="227" t="s">
        <v>1</v>
      </c>
      <c r="F388" s="228" t="s">
        <v>516</v>
      </c>
      <c r="G388" s="225"/>
      <c r="H388" s="227" t="s">
        <v>1</v>
      </c>
      <c r="I388" s="229"/>
      <c r="J388" s="225"/>
      <c r="K388" s="225"/>
      <c r="L388" s="230"/>
      <c r="M388" s="231"/>
      <c r="N388" s="232"/>
      <c r="O388" s="232"/>
      <c r="P388" s="232"/>
      <c r="Q388" s="232"/>
      <c r="R388" s="232"/>
      <c r="S388" s="232"/>
      <c r="T388" s="23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4" t="s">
        <v>131</v>
      </c>
      <c r="AU388" s="234" t="s">
        <v>83</v>
      </c>
      <c r="AV388" s="13" t="s">
        <v>81</v>
      </c>
      <c r="AW388" s="13" t="s">
        <v>32</v>
      </c>
      <c r="AX388" s="13" t="s">
        <v>76</v>
      </c>
      <c r="AY388" s="234" t="s">
        <v>121</v>
      </c>
    </row>
    <row r="389" s="14" customFormat="1">
      <c r="A389" s="14"/>
      <c r="B389" s="235"/>
      <c r="C389" s="236"/>
      <c r="D389" s="226" t="s">
        <v>131</v>
      </c>
      <c r="E389" s="237" t="s">
        <v>1</v>
      </c>
      <c r="F389" s="238" t="s">
        <v>537</v>
      </c>
      <c r="G389" s="236"/>
      <c r="H389" s="239">
        <v>0.042999999999999997</v>
      </c>
      <c r="I389" s="240"/>
      <c r="J389" s="236"/>
      <c r="K389" s="236"/>
      <c r="L389" s="241"/>
      <c r="M389" s="242"/>
      <c r="N389" s="243"/>
      <c r="O389" s="243"/>
      <c r="P389" s="243"/>
      <c r="Q389" s="243"/>
      <c r="R389" s="243"/>
      <c r="S389" s="243"/>
      <c r="T389" s="24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5" t="s">
        <v>131</v>
      </c>
      <c r="AU389" s="245" t="s">
        <v>83</v>
      </c>
      <c r="AV389" s="14" t="s">
        <v>83</v>
      </c>
      <c r="AW389" s="14" t="s">
        <v>32</v>
      </c>
      <c r="AX389" s="14" t="s">
        <v>81</v>
      </c>
      <c r="AY389" s="245" t="s">
        <v>121</v>
      </c>
    </row>
    <row r="390" s="14" customFormat="1">
      <c r="A390" s="14"/>
      <c r="B390" s="235"/>
      <c r="C390" s="236"/>
      <c r="D390" s="226" t="s">
        <v>131</v>
      </c>
      <c r="E390" s="236"/>
      <c r="F390" s="238" t="s">
        <v>538</v>
      </c>
      <c r="G390" s="236"/>
      <c r="H390" s="239">
        <v>0.047</v>
      </c>
      <c r="I390" s="240"/>
      <c r="J390" s="236"/>
      <c r="K390" s="236"/>
      <c r="L390" s="241"/>
      <c r="M390" s="242"/>
      <c r="N390" s="243"/>
      <c r="O390" s="243"/>
      <c r="P390" s="243"/>
      <c r="Q390" s="243"/>
      <c r="R390" s="243"/>
      <c r="S390" s="243"/>
      <c r="T390" s="24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5" t="s">
        <v>131</v>
      </c>
      <c r="AU390" s="245" t="s">
        <v>83</v>
      </c>
      <c r="AV390" s="14" t="s">
        <v>83</v>
      </c>
      <c r="AW390" s="14" t="s">
        <v>4</v>
      </c>
      <c r="AX390" s="14" t="s">
        <v>81</v>
      </c>
      <c r="AY390" s="245" t="s">
        <v>121</v>
      </c>
    </row>
    <row r="391" s="2" customFormat="1" ht="21.75" customHeight="1">
      <c r="A391" s="38"/>
      <c r="B391" s="39"/>
      <c r="C391" s="257" t="s">
        <v>432</v>
      </c>
      <c r="D391" s="257" t="s">
        <v>213</v>
      </c>
      <c r="E391" s="258" t="s">
        <v>539</v>
      </c>
      <c r="F391" s="259" t="s">
        <v>540</v>
      </c>
      <c r="G391" s="260" t="s">
        <v>145</v>
      </c>
      <c r="H391" s="261">
        <v>0.153</v>
      </c>
      <c r="I391" s="262"/>
      <c r="J391" s="263">
        <f>ROUND(I391*H391,2)</f>
        <v>0</v>
      </c>
      <c r="K391" s="259" t="s">
        <v>128</v>
      </c>
      <c r="L391" s="264"/>
      <c r="M391" s="265" t="s">
        <v>1</v>
      </c>
      <c r="N391" s="266" t="s">
        <v>41</v>
      </c>
      <c r="O391" s="91"/>
      <c r="P391" s="220">
        <f>O391*H391</f>
        <v>0</v>
      </c>
      <c r="Q391" s="220">
        <v>1</v>
      </c>
      <c r="R391" s="220">
        <f>Q391*H391</f>
        <v>0.153</v>
      </c>
      <c r="S391" s="220">
        <v>0</v>
      </c>
      <c r="T391" s="221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22" t="s">
        <v>282</v>
      </c>
      <c r="AT391" s="222" t="s">
        <v>213</v>
      </c>
      <c r="AU391" s="222" t="s">
        <v>83</v>
      </c>
      <c r="AY391" s="17" t="s">
        <v>121</v>
      </c>
      <c r="BE391" s="223">
        <f>IF(N391="základní",J391,0)</f>
        <v>0</v>
      </c>
      <c r="BF391" s="223">
        <f>IF(N391="snížená",J391,0)</f>
        <v>0</v>
      </c>
      <c r="BG391" s="223">
        <f>IF(N391="zákl. přenesená",J391,0)</f>
        <v>0</v>
      </c>
      <c r="BH391" s="223">
        <f>IF(N391="sníž. přenesená",J391,0)</f>
        <v>0</v>
      </c>
      <c r="BI391" s="223">
        <f>IF(N391="nulová",J391,0)</f>
        <v>0</v>
      </c>
      <c r="BJ391" s="17" t="s">
        <v>81</v>
      </c>
      <c r="BK391" s="223">
        <f>ROUND(I391*H391,2)</f>
        <v>0</v>
      </c>
      <c r="BL391" s="17" t="s">
        <v>207</v>
      </c>
      <c r="BM391" s="222" t="s">
        <v>541</v>
      </c>
    </row>
    <row r="392" s="2" customFormat="1">
      <c r="A392" s="38"/>
      <c r="B392" s="39"/>
      <c r="C392" s="40"/>
      <c r="D392" s="226" t="s">
        <v>217</v>
      </c>
      <c r="E392" s="40"/>
      <c r="F392" s="267" t="s">
        <v>542</v>
      </c>
      <c r="G392" s="40"/>
      <c r="H392" s="40"/>
      <c r="I392" s="268"/>
      <c r="J392" s="40"/>
      <c r="K392" s="40"/>
      <c r="L392" s="44"/>
      <c r="M392" s="269"/>
      <c r="N392" s="270"/>
      <c r="O392" s="91"/>
      <c r="P392" s="91"/>
      <c r="Q392" s="91"/>
      <c r="R392" s="91"/>
      <c r="S392" s="91"/>
      <c r="T392" s="92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7" t="s">
        <v>217</v>
      </c>
      <c r="AU392" s="17" t="s">
        <v>83</v>
      </c>
    </row>
    <row r="393" s="13" customFormat="1">
      <c r="A393" s="13"/>
      <c r="B393" s="224"/>
      <c r="C393" s="225"/>
      <c r="D393" s="226" t="s">
        <v>131</v>
      </c>
      <c r="E393" s="227" t="s">
        <v>1</v>
      </c>
      <c r="F393" s="228" t="s">
        <v>375</v>
      </c>
      <c r="G393" s="225"/>
      <c r="H393" s="227" t="s">
        <v>1</v>
      </c>
      <c r="I393" s="229"/>
      <c r="J393" s="225"/>
      <c r="K393" s="225"/>
      <c r="L393" s="230"/>
      <c r="M393" s="231"/>
      <c r="N393" s="232"/>
      <c r="O393" s="232"/>
      <c r="P393" s="232"/>
      <c r="Q393" s="232"/>
      <c r="R393" s="232"/>
      <c r="S393" s="232"/>
      <c r="T393" s="23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4" t="s">
        <v>131</v>
      </c>
      <c r="AU393" s="234" t="s">
        <v>83</v>
      </c>
      <c r="AV393" s="13" t="s">
        <v>81</v>
      </c>
      <c r="AW393" s="13" t="s">
        <v>32</v>
      </c>
      <c r="AX393" s="13" t="s">
        <v>76</v>
      </c>
      <c r="AY393" s="234" t="s">
        <v>121</v>
      </c>
    </row>
    <row r="394" s="13" customFormat="1">
      <c r="A394" s="13"/>
      <c r="B394" s="224"/>
      <c r="C394" s="225"/>
      <c r="D394" s="226" t="s">
        <v>131</v>
      </c>
      <c r="E394" s="227" t="s">
        <v>1</v>
      </c>
      <c r="F394" s="228" t="s">
        <v>514</v>
      </c>
      <c r="G394" s="225"/>
      <c r="H394" s="227" t="s">
        <v>1</v>
      </c>
      <c r="I394" s="229"/>
      <c r="J394" s="225"/>
      <c r="K394" s="225"/>
      <c r="L394" s="230"/>
      <c r="M394" s="231"/>
      <c r="N394" s="232"/>
      <c r="O394" s="232"/>
      <c r="P394" s="232"/>
      <c r="Q394" s="232"/>
      <c r="R394" s="232"/>
      <c r="S394" s="232"/>
      <c r="T394" s="23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4" t="s">
        <v>131</v>
      </c>
      <c r="AU394" s="234" t="s">
        <v>83</v>
      </c>
      <c r="AV394" s="13" t="s">
        <v>81</v>
      </c>
      <c r="AW394" s="13" t="s">
        <v>32</v>
      </c>
      <c r="AX394" s="13" t="s">
        <v>76</v>
      </c>
      <c r="AY394" s="234" t="s">
        <v>121</v>
      </c>
    </row>
    <row r="395" s="14" customFormat="1">
      <c r="A395" s="14"/>
      <c r="B395" s="235"/>
      <c r="C395" s="236"/>
      <c r="D395" s="226" t="s">
        <v>131</v>
      </c>
      <c r="E395" s="237" t="s">
        <v>1</v>
      </c>
      <c r="F395" s="238" t="s">
        <v>543</v>
      </c>
      <c r="G395" s="236"/>
      <c r="H395" s="239">
        <v>0.13900000000000001</v>
      </c>
      <c r="I395" s="240"/>
      <c r="J395" s="236"/>
      <c r="K395" s="236"/>
      <c r="L395" s="241"/>
      <c r="M395" s="242"/>
      <c r="N395" s="243"/>
      <c r="O395" s="243"/>
      <c r="P395" s="243"/>
      <c r="Q395" s="243"/>
      <c r="R395" s="243"/>
      <c r="S395" s="243"/>
      <c r="T395" s="24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5" t="s">
        <v>131</v>
      </c>
      <c r="AU395" s="245" t="s">
        <v>83</v>
      </c>
      <c r="AV395" s="14" t="s">
        <v>83</v>
      </c>
      <c r="AW395" s="14" t="s">
        <v>32</v>
      </c>
      <c r="AX395" s="14" t="s">
        <v>81</v>
      </c>
      <c r="AY395" s="245" t="s">
        <v>121</v>
      </c>
    </row>
    <row r="396" s="14" customFormat="1">
      <c r="A396" s="14"/>
      <c r="B396" s="235"/>
      <c r="C396" s="236"/>
      <c r="D396" s="226" t="s">
        <v>131</v>
      </c>
      <c r="E396" s="236"/>
      <c r="F396" s="238" t="s">
        <v>544</v>
      </c>
      <c r="G396" s="236"/>
      <c r="H396" s="239">
        <v>0.153</v>
      </c>
      <c r="I396" s="240"/>
      <c r="J396" s="236"/>
      <c r="K396" s="236"/>
      <c r="L396" s="241"/>
      <c r="M396" s="242"/>
      <c r="N396" s="243"/>
      <c r="O396" s="243"/>
      <c r="P396" s="243"/>
      <c r="Q396" s="243"/>
      <c r="R396" s="243"/>
      <c r="S396" s="243"/>
      <c r="T396" s="24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5" t="s">
        <v>131</v>
      </c>
      <c r="AU396" s="245" t="s">
        <v>83</v>
      </c>
      <c r="AV396" s="14" t="s">
        <v>83</v>
      </c>
      <c r="AW396" s="14" t="s">
        <v>4</v>
      </c>
      <c r="AX396" s="14" t="s">
        <v>81</v>
      </c>
      <c r="AY396" s="245" t="s">
        <v>121</v>
      </c>
    </row>
    <row r="397" s="2" customFormat="1" ht="21.75" customHeight="1">
      <c r="A397" s="38"/>
      <c r="B397" s="39"/>
      <c r="C397" s="257" t="s">
        <v>508</v>
      </c>
      <c r="D397" s="257" t="s">
        <v>213</v>
      </c>
      <c r="E397" s="258" t="s">
        <v>444</v>
      </c>
      <c r="F397" s="259" t="s">
        <v>445</v>
      </c>
      <c r="G397" s="260" t="s">
        <v>145</v>
      </c>
      <c r="H397" s="261">
        <v>0.084000000000000005</v>
      </c>
      <c r="I397" s="262"/>
      <c r="J397" s="263">
        <f>ROUND(I397*H397,2)</f>
        <v>0</v>
      </c>
      <c r="K397" s="259" t="s">
        <v>128</v>
      </c>
      <c r="L397" s="264"/>
      <c r="M397" s="265" t="s">
        <v>1</v>
      </c>
      <c r="N397" s="266" t="s">
        <v>41</v>
      </c>
      <c r="O397" s="91"/>
      <c r="P397" s="220">
        <f>O397*H397</f>
        <v>0</v>
      </c>
      <c r="Q397" s="220">
        <v>1</v>
      </c>
      <c r="R397" s="220">
        <f>Q397*H397</f>
        <v>0.084000000000000005</v>
      </c>
      <c r="S397" s="220">
        <v>0</v>
      </c>
      <c r="T397" s="221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22" t="s">
        <v>282</v>
      </c>
      <c r="AT397" s="222" t="s">
        <v>213</v>
      </c>
      <c r="AU397" s="222" t="s">
        <v>83</v>
      </c>
      <c r="AY397" s="17" t="s">
        <v>121</v>
      </c>
      <c r="BE397" s="223">
        <f>IF(N397="základní",J397,0)</f>
        <v>0</v>
      </c>
      <c r="BF397" s="223">
        <f>IF(N397="snížená",J397,0)</f>
        <v>0</v>
      </c>
      <c r="BG397" s="223">
        <f>IF(N397="zákl. přenesená",J397,0)</f>
        <v>0</v>
      </c>
      <c r="BH397" s="223">
        <f>IF(N397="sníž. přenesená",J397,0)</f>
        <v>0</v>
      </c>
      <c r="BI397" s="223">
        <f>IF(N397="nulová",J397,0)</f>
        <v>0</v>
      </c>
      <c r="BJ397" s="17" t="s">
        <v>81</v>
      </c>
      <c r="BK397" s="223">
        <f>ROUND(I397*H397,2)</f>
        <v>0</v>
      </c>
      <c r="BL397" s="17" t="s">
        <v>207</v>
      </c>
      <c r="BM397" s="222" t="s">
        <v>545</v>
      </c>
    </row>
    <row r="398" s="2" customFormat="1">
      <c r="A398" s="38"/>
      <c r="B398" s="39"/>
      <c r="C398" s="40"/>
      <c r="D398" s="226" t="s">
        <v>217</v>
      </c>
      <c r="E398" s="40"/>
      <c r="F398" s="267" t="s">
        <v>447</v>
      </c>
      <c r="G398" s="40"/>
      <c r="H398" s="40"/>
      <c r="I398" s="268"/>
      <c r="J398" s="40"/>
      <c r="K398" s="40"/>
      <c r="L398" s="44"/>
      <c r="M398" s="269"/>
      <c r="N398" s="270"/>
      <c r="O398" s="91"/>
      <c r="P398" s="91"/>
      <c r="Q398" s="91"/>
      <c r="R398" s="91"/>
      <c r="S398" s="91"/>
      <c r="T398" s="92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217</v>
      </c>
      <c r="AU398" s="17" t="s">
        <v>83</v>
      </c>
    </row>
    <row r="399" s="13" customFormat="1">
      <c r="A399" s="13"/>
      <c r="B399" s="224"/>
      <c r="C399" s="225"/>
      <c r="D399" s="226" t="s">
        <v>131</v>
      </c>
      <c r="E399" s="227" t="s">
        <v>1</v>
      </c>
      <c r="F399" s="228" t="s">
        <v>375</v>
      </c>
      <c r="G399" s="225"/>
      <c r="H399" s="227" t="s">
        <v>1</v>
      </c>
      <c r="I399" s="229"/>
      <c r="J399" s="225"/>
      <c r="K399" s="225"/>
      <c r="L399" s="230"/>
      <c r="M399" s="231"/>
      <c r="N399" s="232"/>
      <c r="O399" s="232"/>
      <c r="P399" s="232"/>
      <c r="Q399" s="232"/>
      <c r="R399" s="232"/>
      <c r="S399" s="232"/>
      <c r="T399" s="23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4" t="s">
        <v>131</v>
      </c>
      <c r="AU399" s="234" t="s">
        <v>83</v>
      </c>
      <c r="AV399" s="13" t="s">
        <v>81</v>
      </c>
      <c r="AW399" s="13" t="s">
        <v>32</v>
      </c>
      <c r="AX399" s="13" t="s">
        <v>76</v>
      </c>
      <c r="AY399" s="234" t="s">
        <v>121</v>
      </c>
    </row>
    <row r="400" s="13" customFormat="1">
      <c r="A400" s="13"/>
      <c r="B400" s="224"/>
      <c r="C400" s="225"/>
      <c r="D400" s="226" t="s">
        <v>131</v>
      </c>
      <c r="E400" s="227" t="s">
        <v>1</v>
      </c>
      <c r="F400" s="228" t="s">
        <v>507</v>
      </c>
      <c r="G400" s="225"/>
      <c r="H400" s="227" t="s">
        <v>1</v>
      </c>
      <c r="I400" s="229"/>
      <c r="J400" s="225"/>
      <c r="K400" s="225"/>
      <c r="L400" s="230"/>
      <c r="M400" s="231"/>
      <c r="N400" s="232"/>
      <c r="O400" s="232"/>
      <c r="P400" s="232"/>
      <c r="Q400" s="232"/>
      <c r="R400" s="232"/>
      <c r="S400" s="232"/>
      <c r="T400" s="23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4" t="s">
        <v>131</v>
      </c>
      <c r="AU400" s="234" t="s">
        <v>83</v>
      </c>
      <c r="AV400" s="13" t="s">
        <v>81</v>
      </c>
      <c r="AW400" s="13" t="s">
        <v>32</v>
      </c>
      <c r="AX400" s="13" t="s">
        <v>76</v>
      </c>
      <c r="AY400" s="234" t="s">
        <v>121</v>
      </c>
    </row>
    <row r="401" s="14" customFormat="1">
      <c r="A401" s="14"/>
      <c r="B401" s="235"/>
      <c r="C401" s="236"/>
      <c r="D401" s="226" t="s">
        <v>131</v>
      </c>
      <c r="E401" s="237" t="s">
        <v>1</v>
      </c>
      <c r="F401" s="238" t="s">
        <v>546</v>
      </c>
      <c r="G401" s="236"/>
      <c r="H401" s="239">
        <v>0.075999999999999998</v>
      </c>
      <c r="I401" s="240"/>
      <c r="J401" s="236"/>
      <c r="K401" s="236"/>
      <c r="L401" s="241"/>
      <c r="M401" s="242"/>
      <c r="N401" s="243"/>
      <c r="O401" s="243"/>
      <c r="P401" s="243"/>
      <c r="Q401" s="243"/>
      <c r="R401" s="243"/>
      <c r="S401" s="243"/>
      <c r="T401" s="24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5" t="s">
        <v>131</v>
      </c>
      <c r="AU401" s="245" t="s">
        <v>83</v>
      </c>
      <c r="AV401" s="14" t="s">
        <v>83</v>
      </c>
      <c r="AW401" s="14" t="s">
        <v>32</v>
      </c>
      <c r="AX401" s="14" t="s">
        <v>81</v>
      </c>
      <c r="AY401" s="245" t="s">
        <v>121</v>
      </c>
    </row>
    <row r="402" s="14" customFormat="1">
      <c r="A402" s="14"/>
      <c r="B402" s="235"/>
      <c r="C402" s="236"/>
      <c r="D402" s="226" t="s">
        <v>131</v>
      </c>
      <c r="E402" s="236"/>
      <c r="F402" s="238" t="s">
        <v>547</v>
      </c>
      <c r="G402" s="236"/>
      <c r="H402" s="239">
        <v>0.084000000000000005</v>
      </c>
      <c r="I402" s="240"/>
      <c r="J402" s="236"/>
      <c r="K402" s="236"/>
      <c r="L402" s="241"/>
      <c r="M402" s="242"/>
      <c r="N402" s="243"/>
      <c r="O402" s="243"/>
      <c r="P402" s="243"/>
      <c r="Q402" s="243"/>
      <c r="R402" s="243"/>
      <c r="S402" s="243"/>
      <c r="T402" s="24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5" t="s">
        <v>131</v>
      </c>
      <c r="AU402" s="245" t="s">
        <v>83</v>
      </c>
      <c r="AV402" s="14" t="s">
        <v>83</v>
      </c>
      <c r="AW402" s="14" t="s">
        <v>4</v>
      </c>
      <c r="AX402" s="14" t="s">
        <v>81</v>
      </c>
      <c r="AY402" s="245" t="s">
        <v>121</v>
      </c>
    </row>
    <row r="403" s="2" customFormat="1" ht="16.5" customHeight="1">
      <c r="A403" s="38"/>
      <c r="B403" s="39"/>
      <c r="C403" s="257" t="s">
        <v>548</v>
      </c>
      <c r="D403" s="257" t="s">
        <v>213</v>
      </c>
      <c r="E403" s="258" t="s">
        <v>484</v>
      </c>
      <c r="F403" s="259" t="s">
        <v>485</v>
      </c>
      <c r="G403" s="260" t="s">
        <v>387</v>
      </c>
      <c r="H403" s="261">
        <v>513.25999999999999</v>
      </c>
      <c r="I403" s="262"/>
      <c r="J403" s="263">
        <f>ROUND(I403*H403,2)</f>
        <v>0</v>
      </c>
      <c r="K403" s="259" t="s">
        <v>1</v>
      </c>
      <c r="L403" s="264"/>
      <c r="M403" s="265" t="s">
        <v>1</v>
      </c>
      <c r="N403" s="266" t="s">
        <v>41</v>
      </c>
      <c r="O403" s="91"/>
      <c r="P403" s="220">
        <f>O403*H403</f>
        <v>0</v>
      </c>
      <c r="Q403" s="220">
        <v>0</v>
      </c>
      <c r="R403" s="220">
        <f>Q403*H403</f>
        <v>0</v>
      </c>
      <c r="S403" s="220">
        <v>0</v>
      </c>
      <c r="T403" s="221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22" t="s">
        <v>282</v>
      </c>
      <c r="AT403" s="222" t="s">
        <v>213</v>
      </c>
      <c r="AU403" s="222" t="s">
        <v>83</v>
      </c>
      <c r="AY403" s="17" t="s">
        <v>121</v>
      </c>
      <c r="BE403" s="223">
        <f>IF(N403="základní",J403,0)</f>
        <v>0</v>
      </c>
      <c r="BF403" s="223">
        <f>IF(N403="snížená",J403,0)</f>
        <v>0</v>
      </c>
      <c r="BG403" s="223">
        <f>IF(N403="zákl. přenesená",J403,0)</f>
        <v>0</v>
      </c>
      <c r="BH403" s="223">
        <f>IF(N403="sníž. přenesená",J403,0)</f>
        <v>0</v>
      </c>
      <c r="BI403" s="223">
        <f>IF(N403="nulová",J403,0)</f>
        <v>0</v>
      </c>
      <c r="BJ403" s="17" t="s">
        <v>81</v>
      </c>
      <c r="BK403" s="223">
        <f>ROUND(I403*H403,2)</f>
        <v>0</v>
      </c>
      <c r="BL403" s="17" t="s">
        <v>207</v>
      </c>
      <c r="BM403" s="222" t="s">
        <v>549</v>
      </c>
    </row>
    <row r="404" s="14" customFormat="1">
      <c r="A404" s="14"/>
      <c r="B404" s="235"/>
      <c r="C404" s="236"/>
      <c r="D404" s="226" t="s">
        <v>131</v>
      </c>
      <c r="E404" s="236"/>
      <c r="F404" s="238" t="s">
        <v>550</v>
      </c>
      <c r="G404" s="236"/>
      <c r="H404" s="239">
        <v>513.25999999999999</v>
      </c>
      <c r="I404" s="240"/>
      <c r="J404" s="236"/>
      <c r="K404" s="236"/>
      <c r="L404" s="241"/>
      <c r="M404" s="242"/>
      <c r="N404" s="243"/>
      <c r="O404" s="243"/>
      <c r="P404" s="243"/>
      <c r="Q404" s="243"/>
      <c r="R404" s="243"/>
      <c r="S404" s="243"/>
      <c r="T404" s="24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5" t="s">
        <v>131</v>
      </c>
      <c r="AU404" s="245" t="s">
        <v>83</v>
      </c>
      <c r="AV404" s="14" t="s">
        <v>83</v>
      </c>
      <c r="AW404" s="14" t="s">
        <v>4</v>
      </c>
      <c r="AX404" s="14" t="s">
        <v>81</v>
      </c>
      <c r="AY404" s="245" t="s">
        <v>121</v>
      </c>
    </row>
    <row r="405" s="2" customFormat="1" ht="24.15" customHeight="1">
      <c r="A405" s="38"/>
      <c r="B405" s="39"/>
      <c r="C405" s="211" t="s">
        <v>551</v>
      </c>
      <c r="D405" s="211" t="s">
        <v>124</v>
      </c>
      <c r="E405" s="212" t="s">
        <v>552</v>
      </c>
      <c r="F405" s="213" t="s">
        <v>553</v>
      </c>
      <c r="G405" s="214" t="s">
        <v>387</v>
      </c>
      <c r="H405" s="215">
        <v>1080</v>
      </c>
      <c r="I405" s="216"/>
      <c r="J405" s="217">
        <f>ROUND(I405*H405,2)</f>
        <v>0</v>
      </c>
      <c r="K405" s="213" t="s">
        <v>128</v>
      </c>
      <c r="L405" s="44"/>
      <c r="M405" s="218" t="s">
        <v>1</v>
      </c>
      <c r="N405" s="219" t="s">
        <v>41</v>
      </c>
      <c r="O405" s="91"/>
      <c r="P405" s="220">
        <f>O405*H405</f>
        <v>0</v>
      </c>
      <c r="Q405" s="220">
        <v>5.0000000000000002E-05</v>
      </c>
      <c r="R405" s="220">
        <f>Q405*H405</f>
        <v>0.053999999999999999</v>
      </c>
      <c r="S405" s="220">
        <v>0</v>
      </c>
      <c r="T405" s="221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22" t="s">
        <v>207</v>
      </c>
      <c r="AT405" s="222" t="s">
        <v>124</v>
      </c>
      <c r="AU405" s="222" t="s">
        <v>83</v>
      </c>
      <c r="AY405" s="17" t="s">
        <v>121</v>
      </c>
      <c r="BE405" s="223">
        <f>IF(N405="základní",J405,0)</f>
        <v>0</v>
      </c>
      <c r="BF405" s="223">
        <f>IF(N405="snížená",J405,0)</f>
        <v>0</v>
      </c>
      <c r="BG405" s="223">
        <f>IF(N405="zákl. přenesená",J405,0)</f>
        <v>0</v>
      </c>
      <c r="BH405" s="223">
        <f>IF(N405="sníž. přenesená",J405,0)</f>
        <v>0</v>
      </c>
      <c r="BI405" s="223">
        <f>IF(N405="nulová",J405,0)</f>
        <v>0</v>
      </c>
      <c r="BJ405" s="17" t="s">
        <v>81</v>
      </c>
      <c r="BK405" s="223">
        <f>ROUND(I405*H405,2)</f>
        <v>0</v>
      </c>
      <c r="BL405" s="17" t="s">
        <v>207</v>
      </c>
      <c r="BM405" s="222" t="s">
        <v>554</v>
      </c>
    </row>
    <row r="406" s="13" customFormat="1">
      <c r="A406" s="13"/>
      <c r="B406" s="224"/>
      <c r="C406" s="225"/>
      <c r="D406" s="226" t="s">
        <v>131</v>
      </c>
      <c r="E406" s="227" t="s">
        <v>1</v>
      </c>
      <c r="F406" s="228" t="s">
        <v>375</v>
      </c>
      <c r="G406" s="225"/>
      <c r="H406" s="227" t="s">
        <v>1</v>
      </c>
      <c r="I406" s="229"/>
      <c r="J406" s="225"/>
      <c r="K406" s="225"/>
      <c r="L406" s="230"/>
      <c r="M406" s="231"/>
      <c r="N406" s="232"/>
      <c r="O406" s="232"/>
      <c r="P406" s="232"/>
      <c r="Q406" s="232"/>
      <c r="R406" s="232"/>
      <c r="S406" s="232"/>
      <c r="T406" s="23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4" t="s">
        <v>131</v>
      </c>
      <c r="AU406" s="234" t="s">
        <v>83</v>
      </c>
      <c r="AV406" s="13" t="s">
        <v>81</v>
      </c>
      <c r="AW406" s="13" t="s">
        <v>32</v>
      </c>
      <c r="AX406" s="13" t="s">
        <v>76</v>
      </c>
      <c r="AY406" s="234" t="s">
        <v>121</v>
      </c>
    </row>
    <row r="407" s="13" customFormat="1">
      <c r="A407" s="13"/>
      <c r="B407" s="224"/>
      <c r="C407" s="225"/>
      <c r="D407" s="226" t="s">
        <v>131</v>
      </c>
      <c r="E407" s="227" t="s">
        <v>1</v>
      </c>
      <c r="F407" s="228" t="s">
        <v>555</v>
      </c>
      <c r="G407" s="225"/>
      <c r="H407" s="227" t="s">
        <v>1</v>
      </c>
      <c r="I407" s="229"/>
      <c r="J407" s="225"/>
      <c r="K407" s="225"/>
      <c r="L407" s="230"/>
      <c r="M407" s="231"/>
      <c r="N407" s="232"/>
      <c r="O407" s="232"/>
      <c r="P407" s="232"/>
      <c r="Q407" s="232"/>
      <c r="R407" s="232"/>
      <c r="S407" s="232"/>
      <c r="T407" s="23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4" t="s">
        <v>131</v>
      </c>
      <c r="AU407" s="234" t="s">
        <v>83</v>
      </c>
      <c r="AV407" s="13" t="s">
        <v>81</v>
      </c>
      <c r="AW407" s="13" t="s">
        <v>32</v>
      </c>
      <c r="AX407" s="13" t="s">
        <v>76</v>
      </c>
      <c r="AY407" s="234" t="s">
        <v>121</v>
      </c>
    </row>
    <row r="408" s="14" customFormat="1">
      <c r="A408" s="14"/>
      <c r="B408" s="235"/>
      <c r="C408" s="236"/>
      <c r="D408" s="226" t="s">
        <v>131</v>
      </c>
      <c r="E408" s="237" t="s">
        <v>1</v>
      </c>
      <c r="F408" s="238" t="s">
        <v>556</v>
      </c>
      <c r="G408" s="236"/>
      <c r="H408" s="239">
        <v>255</v>
      </c>
      <c r="I408" s="240"/>
      <c r="J408" s="236"/>
      <c r="K408" s="236"/>
      <c r="L408" s="241"/>
      <c r="M408" s="242"/>
      <c r="N408" s="243"/>
      <c r="O408" s="243"/>
      <c r="P408" s="243"/>
      <c r="Q408" s="243"/>
      <c r="R408" s="243"/>
      <c r="S408" s="243"/>
      <c r="T408" s="24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5" t="s">
        <v>131</v>
      </c>
      <c r="AU408" s="245" t="s">
        <v>83</v>
      </c>
      <c r="AV408" s="14" t="s">
        <v>83</v>
      </c>
      <c r="AW408" s="14" t="s">
        <v>32</v>
      </c>
      <c r="AX408" s="14" t="s">
        <v>76</v>
      </c>
      <c r="AY408" s="245" t="s">
        <v>121</v>
      </c>
    </row>
    <row r="409" s="13" customFormat="1">
      <c r="A409" s="13"/>
      <c r="B409" s="224"/>
      <c r="C409" s="225"/>
      <c r="D409" s="226" t="s">
        <v>131</v>
      </c>
      <c r="E409" s="227" t="s">
        <v>1</v>
      </c>
      <c r="F409" s="228" t="s">
        <v>557</v>
      </c>
      <c r="G409" s="225"/>
      <c r="H409" s="227" t="s">
        <v>1</v>
      </c>
      <c r="I409" s="229"/>
      <c r="J409" s="225"/>
      <c r="K409" s="225"/>
      <c r="L409" s="230"/>
      <c r="M409" s="231"/>
      <c r="N409" s="232"/>
      <c r="O409" s="232"/>
      <c r="P409" s="232"/>
      <c r="Q409" s="232"/>
      <c r="R409" s="232"/>
      <c r="S409" s="232"/>
      <c r="T409" s="23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4" t="s">
        <v>131</v>
      </c>
      <c r="AU409" s="234" t="s">
        <v>83</v>
      </c>
      <c r="AV409" s="13" t="s">
        <v>81</v>
      </c>
      <c r="AW409" s="13" t="s">
        <v>32</v>
      </c>
      <c r="AX409" s="13" t="s">
        <v>76</v>
      </c>
      <c r="AY409" s="234" t="s">
        <v>121</v>
      </c>
    </row>
    <row r="410" s="14" customFormat="1">
      <c r="A410" s="14"/>
      <c r="B410" s="235"/>
      <c r="C410" s="236"/>
      <c r="D410" s="226" t="s">
        <v>131</v>
      </c>
      <c r="E410" s="237" t="s">
        <v>1</v>
      </c>
      <c r="F410" s="238" t="s">
        <v>558</v>
      </c>
      <c r="G410" s="236"/>
      <c r="H410" s="239">
        <v>212</v>
      </c>
      <c r="I410" s="240"/>
      <c r="J410" s="236"/>
      <c r="K410" s="236"/>
      <c r="L410" s="241"/>
      <c r="M410" s="242"/>
      <c r="N410" s="243"/>
      <c r="O410" s="243"/>
      <c r="P410" s="243"/>
      <c r="Q410" s="243"/>
      <c r="R410" s="243"/>
      <c r="S410" s="243"/>
      <c r="T410" s="24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5" t="s">
        <v>131</v>
      </c>
      <c r="AU410" s="245" t="s">
        <v>83</v>
      </c>
      <c r="AV410" s="14" t="s">
        <v>83</v>
      </c>
      <c r="AW410" s="14" t="s">
        <v>32</v>
      </c>
      <c r="AX410" s="14" t="s">
        <v>76</v>
      </c>
      <c r="AY410" s="245" t="s">
        <v>121</v>
      </c>
    </row>
    <row r="411" s="13" customFormat="1">
      <c r="A411" s="13"/>
      <c r="B411" s="224"/>
      <c r="C411" s="225"/>
      <c r="D411" s="226" t="s">
        <v>131</v>
      </c>
      <c r="E411" s="227" t="s">
        <v>1</v>
      </c>
      <c r="F411" s="228" t="s">
        <v>559</v>
      </c>
      <c r="G411" s="225"/>
      <c r="H411" s="227" t="s">
        <v>1</v>
      </c>
      <c r="I411" s="229"/>
      <c r="J411" s="225"/>
      <c r="K411" s="225"/>
      <c r="L411" s="230"/>
      <c r="M411" s="231"/>
      <c r="N411" s="232"/>
      <c r="O411" s="232"/>
      <c r="P411" s="232"/>
      <c r="Q411" s="232"/>
      <c r="R411" s="232"/>
      <c r="S411" s="232"/>
      <c r="T411" s="23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4" t="s">
        <v>131</v>
      </c>
      <c r="AU411" s="234" t="s">
        <v>83</v>
      </c>
      <c r="AV411" s="13" t="s">
        <v>81</v>
      </c>
      <c r="AW411" s="13" t="s">
        <v>32</v>
      </c>
      <c r="AX411" s="13" t="s">
        <v>76</v>
      </c>
      <c r="AY411" s="234" t="s">
        <v>121</v>
      </c>
    </row>
    <row r="412" s="14" customFormat="1">
      <c r="A412" s="14"/>
      <c r="B412" s="235"/>
      <c r="C412" s="236"/>
      <c r="D412" s="226" t="s">
        <v>131</v>
      </c>
      <c r="E412" s="237" t="s">
        <v>1</v>
      </c>
      <c r="F412" s="238" t="s">
        <v>560</v>
      </c>
      <c r="G412" s="236"/>
      <c r="H412" s="239">
        <v>216</v>
      </c>
      <c r="I412" s="240"/>
      <c r="J412" s="236"/>
      <c r="K412" s="236"/>
      <c r="L412" s="241"/>
      <c r="M412" s="242"/>
      <c r="N412" s="243"/>
      <c r="O412" s="243"/>
      <c r="P412" s="243"/>
      <c r="Q412" s="243"/>
      <c r="R412" s="243"/>
      <c r="S412" s="243"/>
      <c r="T412" s="24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5" t="s">
        <v>131</v>
      </c>
      <c r="AU412" s="245" t="s">
        <v>83</v>
      </c>
      <c r="AV412" s="14" t="s">
        <v>83</v>
      </c>
      <c r="AW412" s="14" t="s">
        <v>32</v>
      </c>
      <c r="AX412" s="14" t="s">
        <v>76</v>
      </c>
      <c r="AY412" s="245" t="s">
        <v>121</v>
      </c>
    </row>
    <row r="413" s="13" customFormat="1">
      <c r="A413" s="13"/>
      <c r="B413" s="224"/>
      <c r="C413" s="225"/>
      <c r="D413" s="226" t="s">
        <v>131</v>
      </c>
      <c r="E413" s="227" t="s">
        <v>1</v>
      </c>
      <c r="F413" s="228" t="s">
        <v>561</v>
      </c>
      <c r="G413" s="225"/>
      <c r="H413" s="227" t="s">
        <v>1</v>
      </c>
      <c r="I413" s="229"/>
      <c r="J413" s="225"/>
      <c r="K413" s="225"/>
      <c r="L413" s="230"/>
      <c r="M413" s="231"/>
      <c r="N413" s="232"/>
      <c r="O413" s="232"/>
      <c r="P413" s="232"/>
      <c r="Q413" s="232"/>
      <c r="R413" s="232"/>
      <c r="S413" s="232"/>
      <c r="T413" s="23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4" t="s">
        <v>131</v>
      </c>
      <c r="AU413" s="234" t="s">
        <v>83</v>
      </c>
      <c r="AV413" s="13" t="s">
        <v>81</v>
      </c>
      <c r="AW413" s="13" t="s">
        <v>32</v>
      </c>
      <c r="AX413" s="13" t="s">
        <v>76</v>
      </c>
      <c r="AY413" s="234" t="s">
        <v>121</v>
      </c>
    </row>
    <row r="414" s="14" customFormat="1">
      <c r="A414" s="14"/>
      <c r="B414" s="235"/>
      <c r="C414" s="236"/>
      <c r="D414" s="226" t="s">
        <v>131</v>
      </c>
      <c r="E414" s="237" t="s">
        <v>1</v>
      </c>
      <c r="F414" s="238" t="s">
        <v>562</v>
      </c>
      <c r="G414" s="236"/>
      <c r="H414" s="239">
        <v>142</v>
      </c>
      <c r="I414" s="240"/>
      <c r="J414" s="236"/>
      <c r="K414" s="236"/>
      <c r="L414" s="241"/>
      <c r="M414" s="242"/>
      <c r="N414" s="243"/>
      <c r="O414" s="243"/>
      <c r="P414" s="243"/>
      <c r="Q414" s="243"/>
      <c r="R414" s="243"/>
      <c r="S414" s="243"/>
      <c r="T414" s="244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5" t="s">
        <v>131</v>
      </c>
      <c r="AU414" s="245" t="s">
        <v>83</v>
      </c>
      <c r="AV414" s="14" t="s">
        <v>83</v>
      </c>
      <c r="AW414" s="14" t="s">
        <v>32</v>
      </c>
      <c r="AX414" s="14" t="s">
        <v>76</v>
      </c>
      <c r="AY414" s="245" t="s">
        <v>121</v>
      </c>
    </row>
    <row r="415" s="13" customFormat="1">
      <c r="A415" s="13"/>
      <c r="B415" s="224"/>
      <c r="C415" s="225"/>
      <c r="D415" s="226" t="s">
        <v>131</v>
      </c>
      <c r="E415" s="227" t="s">
        <v>1</v>
      </c>
      <c r="F415" s="228" t="s">
        <v>563</v>
      </c>
      <c r="G415" s="225"/>
      <c r="H415" s="227" t="s">
        <v>1</v>
      </c>
      <c r="I415" s="229"/>
      <c r="J415" s="225"/>
      <c r="K415" s="225"/>
      <c r="L415" s="230"/>
      <c r="M415" s="231"/>
      <c r="N415" s="232"/>
      <c r="O415" s="232"/>
      <c r="P415" s="232"/>
      <c r="Q415" s="232"/>
      <c r="R415" s="232"/>
      <c r="S415" s="232"/>
      <c r="T415" s="23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4" t="s">
        <v>131</v>
      </c>
      <c r="AU415" s="234" t="s">
        <v>83</v>
      </c>
      <c r="AV415" s="13" t="s">
        <v>81</v>
      </c>
      <c r="AW415" s="13" t="s">
        <v>32</v>
      </c>
      <c r="AX415" s="13" t="s">
        <v>76</v>
      </c>
      <c r="AY415" s="234" t="s">
        <v>121</v>
      </c>
    </row>
    <row r="416" s="14" customFormat="1">
      <c r="A416" s="14"/>
      <c r="B416" s="235"/>
      <c r="C416" s="236"/>
      <c r="D416" s="226" t="s">
        <v>131</v>
      </c>
      <c r="E416" s="237" t="s">
        <v>1</v>
      </c>
      <c r="F416" s="238" t="s">
        <v>556</v>
      </c>
      <c r="G416" s="236"/>
      <c r="H416" s="239">
        <v>255</v>
      </c>
      <c r="I416" s="240"/>
      <c r="J416" s="236"/>
      <c r="K416" s="236"/>
      <c r="L416" s="241"/>
      <c r="M416" s="242"/>
      <c r="N416" s="243"/>
      <c r="O416" s="243"/>
      <c r="P416" s="243"/>
      <c r="Q416" s="243"/>
      <c r="R416" s="243"/>
      <c r="S416" s="243"/>
      <c r="T416" s="24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5" t="s">
        <v>131</v>
      </c>
      <c r="AU416" s="245" t="s">
        <v>83</v>
      </c>
      <c r="AV416" s="14" t="s">
        <v>83</v>
      </c>
      <c r="AW416" s="14" t="s">
        <v>32</v>
      </c>
      <c r="AX416" s="14" t="s">
        <v>76</v>
      </c>
      <c r="AY416" s="245" t="s">
        <v>121</v>
      </c>
    </row>
    <row r="417" s="15" customFormat="1">
      <c r="A417" s="15"/>
      <c r="B417" s="246"/>
      <c r="C417" s="247"/>
      <c r="D417" s="226" t="s">
        <v>131</v>
      </c>
      <c r="E417" s="248" t="s">
        <v>1</v>
      </c>
      <c r="F417" s="249" t="s">
        <v>167</v>
      </c>
      <c r="G417" s="247"/>
      <c r="H417" s="250">
        <v>1080</v>
      </c>
      <c r="I417" s="251"/>
      <c r="J417" s="247"/>
      <c r="K417" s="247"/>
      <c r="L417" s="252"/>
      <c r="M417" s="253"/>
      <c r="N417" s="254"/>
      <c r="O417" s="254"/>
      <c r="P417" s="254"/>
      <c r="Q417" s="254"/>
      <c r="R417" s="254"/>
      <c r="S417" s="254"/>
      <c r="T417" s="255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56" t="s">
        <v>131</v>
      </c>
      <c r="AU417" s="256" t="s">
        <v>83</v>
      </c>
      <c r="AV417" s="15" t="s">
        <v>129</v>
      </c>
      <c r="AW417" s="15" t="s">
        <v>32</v>
      </c>
      <c r="AX417" s="15" t="s">
        <v>81</v>
      </c>
      <c r="AY417" s="256" t="s">
        <v>121</v>
      </c>
    </row>
    <row r="418" s="2" customFormat="1" ht="21.75" customHeight="1">
      <c r="A418" s="38"/>
      <c r="B418" s="39"/>
      <c r="C418" s="257" t="s">
        <v>564</v>
      </c>
      <c r="D418" s="257" t="s">
        <v>213</v>
      </c>
      <c r="E418" s="258" t="s">
        <v>437</v>
      </c>
      <c r="F418" s="259" t="s">
        <v>438</v>
      </c>
      <c r="G418" s="260" t="s">
        <v>145</v>
      </c>
      <c r="H418" s="261">
        <v>0.627</v>
      </c>
      <c r="I418" s="262"/>
      <c r="J418" s="263">
        <f>ROUND(I418*H418,2)</f>
        <v>0</v>
      </c>
      <c r="K418" s="259" t="s">
        <v>128</v>
      </c>
      <c r="L418" s="264"/>
      <c r="M418" s="265" t="s">
        <v>1</v>
      </c>
      <c r="N418" s="266" t="s">
        <v>41</v>
      </c>
      <c r="O418" s="91"/>
      <c r="P418" s="220">
        <f>O418*H418</f>
        <v>0</v>
      </c>
      <c r="Q418" s="220">
        <v>1</v>
      </c>
      <c r="R418" s="220">
        <f>Q418*H418</f>
        <v>0.627</v>
      </c>
      <c r="S418" s="220">
        <v>0</v>
      </c>
      <c r="T418" s="221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22" t="s">
        <v>282</v>
      </c>
      <c r="AT418" s="222" t="s">
        <v>213</v>
      </c>
      <c r="AU418" s="222" t="s">
        <v>83</v>
      </c>
      <c r="AY418" s="17" t="s">
        <v>121</v>
      </c>
      <c r="BE418" s="223">
        <f>IF(N418="základní",J418,0)</f>
        <v>0</v>
      </c>
      <c r="BF418" s="223">
        <f>IF(N418="snížená",J418,0)</f>
        <v>0</v>
      </c>
      <c r="BG418" s="223">
        <f>IF(N418="zákl. přenesená",J418,0)</f>
        <v>0</v>
      </c>
      <c r="BH418" s="223">
        <f>IF(N418="sníž. přenesená",J418,0)</f>
        <v>0</v>
      </c>
      <c r="BI418" s="223">
        <f>IF(N418="nulová",J418,0)</f>
        <v>0</v>
      </c>
      <c r="BJ418" s="17" t="s">
        <v>81</v>
      </c>
      <c r="BK418" s="223">
        <f>ROUND(I418*H418,2)</f>
        <v>0</v>
      </c>
      <c r="BL418" s="17" t="s">
        <v>207</v>
      </c>
      <c r="BM418" s="222" t="s">
        <v>565</v>
      </c>
    </row>
    <row r="419" s="2" customFormat="1">
      <c r="A419" s="38"/>
      <c r="B419" s="39"/>
      <c r="C419" s="40"/>
      <c r="D419" s="226" t="s">
        <v>217</v>
      </c>
      <c r="E419" s="40"/>
      <c r="F419" s="267" t="s">
        <v>440</v>
      </c>
      <c r="G419" s="40"/>
      <c r="H419" s="40"/>
      <c r="I419" s="268"/>
      <c r="J419" s="40"/>
      <c r="K419" s="40"/>
      <c r="L419" s="44"/>
      <c r="M419" s="269"/>
      <c r="N419" s="270"/>
      <c r="O419" s="91"/>
      <c r="P419" s="91"/>
      <c r="Q419" s="91"/>
      <c r="R419" s="91"/>
      <c r="S419" s="91"/>
      <c r="T419" s="92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7" t="s">
        <v>217</v>
      </c>
      <c r="AU419" s="17" t="s">
        <v>83</v>
      </c>
    </row>
    <row r="420" s="13" customFormat="1">
      <c r="A420" s="13"/>
      <c r="B420" s="224"/>
      <c r="C420" s="225"/>
      <c r="D420" s="226" t="s">
        <v>131</v>
      </c>
      <c r="E420" s="227" t="s">
        <v>1</v>
      </c>
      <c r="F420" s="228" t="s">
        <v>375</v>
      </c>
      <c r="G420" s="225"/>
      <c r="H420" s="227" t="s">
        <v>1</v>
      </c>
      <c r="I420" s="229"/>
      <c r="J420" s="225"/>
      <c r="K420" s="225"/>
      <c r="L420" s="230"/>
      <c r="M420" s="231"/>
      <c r="N420" s="232"/>
      <c r="O420" s="232"/>
      <c r="P420" s="232"/>
      <c r="Q420" s="232"/>
      <c r="R420" s="232"/>
      <c r="S420" s="232"/>
      <c r="T420" s="23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4" t="s">
        <v>131</v>
      </c>
      <c r="AU420" s="234" t="s">
        <v>83</v>
      </c>
      <c r="AV420" s="13" t="s">
        <v>81</v>
      </c>
      <c r="AW420" s="13" t="s">
        <v>32</v>
      </c>
      <c r="AX420" s="13" t="s">
        <v>76</v>
      </c>
      <c r="AY420" s="234" t="s">
        <v>121</v>
      </c>
    </row>
    <row r="421" s="13" customFormat="1">
      <c r="A421" s="13"/>
      <c r="B421" s="224"/>
      <c r="C421" s="225"/>
      <c r="D421" s="226" t="s">
        <v>131</v>
      </c>
      <c r="E421" s="227" t="s">
        <v>1</v>
      </c>
      <c r="F421" s="228" t="s">
        <v>557</v>
      </c>
      <c r="G421" s="225"/>
      <c r="H421" s="227" t="s">
        <v>1</v>
      </c>
      <c r="I421" s="229"/>
      <c r="J421" s="225"/>
      <c r="K421" s="225"/>
      <c r="L421" s="230"/>
      <c r="M421" s="231"/>
      <c r="N421" s="232"/>
      <c r="O421" s="232"/>
      <c r="P421" s="232"/>
      <c r="Q421" s="232"/>
      <c r="R421" s="232"/>
      <c r="S421" s="232"/>
      <c r="T421" s="23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4" t="s">
        <v>131</v>
      </c>
      <c r="AU421" s="234" t="s">
        <v>83</v>
      </c>
      <c r="AV421" s="13" t="s">
        <v>81</v>
      </c>
      <c r="AW421" s="13" t="s">
        <v>32</v>
      </c>
      <c r="AX421" s="13" t="s">
        <v>76</v>
      </c>
      <c r="AY421" s="234" t="s">
        <v>121</v>
      </c>
    </row>
    <row r="422" s="14" customFormat="1">
      <c r="A422" s="14"/>
      <c r="B422" s="235"/>
      <c r="C422" s="236"/>
      <c r="D422" s="226" t="s">
        <v>131</v>
      </c>
      <c r="E422" s="237" t="s">
        <v>1</v>
      </c>
      <c r="F422" s="238" t="s">
        <v>566</v>
      </c>
      <c r="G422" s="236"/>
      <c r="H422" s="239">
        <v>0.21199999999999999</v>
      </c>
      <c r="I422" s="240"/>
      <c r="J422" s="236"/>
      <c r="K422" s="236"/>
      <c r="L422" s="241"/>
      <c r="M422" s="242"/>
      <c r="N422" s="243"/>
      <c r="O422" s="243"/>
      <c r="P422" s="243"/>
      <c r="Q422" s="243"/>
      <c r="R422" s="243"/>
      <c r="S422" s="243"/>
      <c r="T422" s="244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5" t="s">
        <v>131</v>
      </c>
      <c r="AU422" s="245" t="s">
        <v>83</v>
      </c>
      <c r="AV422" s="14" t="s">
        <v>83</v>
      </c>
      <c r="AW422" s="14" t="s">
        <v>32</v>
      </c>
      <c r="AX422" s="14" t="s">
        <v>76</v>
      </c>
      <c r="AY422" s="245" t="s">
        <v>121</v>
      </c>
    </row>
    <row r="423" s="13" customFormat="1">
      <c r="A423" s="13"/>
      <c r="B423" s="224"/>
      <c r="C423" s="225"/>
      <c r="D423" s="226" t="s">
        <v>131</v>
      </c>
      <c r="E423" s="227" t="s">
        <v>1</v>
      </c>
      <c r="F423" s="228" t="s">
        <v>559</v>
      </c>
      <c r="G423" s="225"/>
      <c r="H423" s="227" t="s">
        <v>1</v>
      </c>
      <c r="I423" s="229"/>
      <c r="J423" s="225"/>
      <c r="K423" s="225"/>
      <c r="L423" s="230"/>
      <c r="M423" s="231"/>
      <c r="N423" s="232"/>
      <c r="O423" s="232"/>
      <c r="P423" s="232"/>
      <c r="Q423" s="232"/>
      <c r="R423" s="232"/>
      <c r="S423" s="232"/>
      <c r="T423" s="23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4" t="s">
        <v>131</v>
      </c>
      <c r="AU423" s="234" t="s">
        <v>83</v>
      </c>
      <c r="AV423" s="13" t="s">
        <v>81</v>
      </c>
      <c r="AW423" s="13" t="s">
        <v>32</v>
      </c>
      <c r="AX423" s="13" t="s">
        <v>76</v>
      </c>
      <c r="AY423" s="234" t="s">
        <v>121</v>
      </c>
    </row>
    <row r="424" s="14" customFormat="1">
      <c r="A424" s="14"/>
      <c r="B424" s="235"/>
      <c r="C424" s="236"/>
      <c r="D424" s="226" t="s">
        <v>131</v>
      </c>
      <c r="E424" s="237" t="s">
        <v>1</v>
      </c>
      <c r="F424" s="238" t="s">
        <v>567</v>
      </c>
      <c r="G424" s="236"/>
      <c r="H424" s="239">
        <v>0.216</v>
      </c>
      <c r="I424" s="240"/>
      <c r="J424" s="236"/>
      <c r="K424" s="236"/>
      <c r="L424" s="241"/>
      <c r="M424" s="242"/>
      <c r="N424" s="243"/>
      <c r="O424" s="243"/>
      <c r="P424" s="243"/>
      <c r="Q424" s="243"/>
      <c r="R424" s="243"/>
      <c r="S424" s="243"/>
      <c r="T424" s="24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5" t="s">
        <v>131</v>
      </c>
      <c r="AU424" s="245" t="s">
        <v>83</v>
      </c>
      <c r="AV424" s="14" t="s">
        <v>83</v>
      </c>
      <c r="AW424" s="14" t="s">
        <v>32</v>
      </c>
      <c r="AX424" s="14" t="s">
        <v>76</v>
      </c>
      <c r="AY424" s="245" t="s">
        <v>121</v>
      </c>
    </row>
    <row r="425" s="13" customFormat="1">
      <c r="A425" s="13"/>
      <c r="B425" s="224"/>
      <c r="C425" s="225"/>
      <c r="D425" s="226" t="s">
        <v>131</v>
      </c>
      <c r="E425" s="227" t="s">
        <v>1</v>
      </c>
      <c r="F425" s="228" t="s">
        <v>561</v>
      </c>
      <c r="G425" s="225"/>
      <c r="H425" s="227" t="s">
        <v>1</v>
      </c>
      <c r="I425" s="229"/>
      <c r="J425" s="225"/>
      <c r="K425" s="225"/>
      <c r="L425" s="230"/>
      <c r="M425" s="231"/>
      <c r="N425" s="232"/>
      <c r="O425" s="232"/>
      <c r="P425" s="232"/>
      <c r="Q425" s="232"/>
      <c r="R425" s="232"/>
      <c r="S425" s="232"/>
      <c r="T425" s="23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4" t="s">
        <v>131</v>
      </c>
      <c r="AU425" s="234" t="s">
        <v>83</v>
      </c>
      <c r="AV425" s="13" t="s">
        <v>81</v>
      </c>
      <c r="AW425" s="13" t="s">
        <v>32</v>
      </c>
      <c r="AX425" s="13" t="s">
        <v>76</v>
      </c>
      <c r="AY425" s="234" t="s">
        <v>121</v>
      </c>
    </row>
    <row r="426" s="14" customFormat="1">
      <c r="A426" s="14"/>
      <c r="B426" s="235"/>
      <c r="C426" s="236"/>
      <c r="D426" s="226" t="s">
        <v>131</v>
      </c>
      <c r="E426" s="237" t="s">
        <v>1</v>
      </c>
      <c r="F426" s="238" t="s">
        <v>568</v>
      </c>
      <c r="G426" s="236"/>
      <c r="H426" s="239">
        <v>0.14199999999999999</v>
      </c>
      <c r="I426" s="240"/>
      <c r="J426" s="236"/>
      <c r="K426" s="236"/>
      <c r="L426" s="241"/>
      <c r="M426" s="242"/>
      <c r="N426" s="243"/>
      <c r="O426" s="243"/>
      <c r="P426" s="243"/>
      <c r="Q426" s="243"/>
      <c r="R426" s="243"/>
      <c r="S426" s="243"/>
      <c r="T426" s="244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5" t="s">
        <v>131</v>
      </c>
      <c r="AU426" s="245" t="s">
        <v>83</v>
      </c>
      <c r="AV426" s="14" t="s">
        <v>83</v>
      </c>
      <c r="AW426" s="14" t="s">
        <v>32</v>
      </c>
      <c r="AX426" s="14" t="s">
        <v>76</v>
      </c>
      <c r="AY426" s="245" t="s">
        <v>121</v>
      </c>
    </row>
    <row r="427" s="15" customFormat="1">
      <c r="A427" s="15"/>
      <c r="B427" s="246"/>
      <c r="C427" s="247"/>
      <c r="D427" s="226" t="s">
        <v>131</v>
      </c>
      <c r="E427" s="248" t="s">
        <v>1</v>
      </c>
      <c r="F427" s="249" t="s">
        <v>167</v>
      </c>
      <c r="G427" s="247"/>
      <c r="H427" s="250">
        <v>0.56999999999999995</v>
      </c>
      <c r="I427" s="251"/>
      <c r="J427" s="247"/>
      <c r="K427" s="247"/>
      <c r="L427" s="252"/>
      <c r="M427" s="253"/>
      <c r="N427" s="254"/>
      <c r="O427" s="254"/>
      <c r="P427" s="254"/>
      <c r="Q427" s="254"/>
      <c r="R427" s="254"/>
      <c r="S427" s="254"/>
      <c r="T427" s="255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56" t="s">
        <v>131</v>
      </c>
      <c r="AU427" s="256" t="s">
        <v>83</v>
      </c>
      <c r="AV427" s="15" t="s">
        <v>129</v>
      </c>
      <c r="AW427" s="15" t="s">
        <v>32</v>
      </c>
      <c r="AX427" s="15" t="s">
        <v>81</v>
      </c>
      <c r="AY427" s="256" t="s">
        <v>121</v>
      </c>
    </row>
    <row r="428" s="14" customFormat="1">
      <c r="A428" s="14"/>
      <c r="B428" s="235"/>
      <c r="C428" s="236"/>
      <c r="D428" s="226" t="s">
        <v>131</v>
      </c>
      <c r="E428" s="236"/>
      <c r="F428" s="238" t="s">
        <v>569</v>
      </c>
      <c r="G428" s="236"/>
      <c r="H428" s="239">
        <v>0.627</v>
      </c>
      <c r="I428" s="240"/>
      <c r="J428" s="236"/>
      <c r="K428" s="236"/>
      <c r="L428" s="241"/>
      <c r="M428" s="242"/>
      <c r="N428" s="243"/>
      <c r="O428" s="243"/>
      <c r="P428" s="243"/>
      <c r="Q428" s="243"/>
      <c r="R428" s="243"/>
      <c r="S428" s="243"/>
      <c r="T428" s="244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5" t="s">
        <v>131</v>
      </c>
      <c r="AU428" s="245" t="s">
        <v>83</v>
      </c>
      <c r="AV428" s="14" t="s">
        <v>83</v>
      </c>
      <c r="AW428" s="14" t="s">
        <v>4</v>
      </c>
      <c r="AX428" s="14" t="s">
        <v>81</v>
      </c>
      <c r="AY428" s="245" t="s">
        <v>121</v>
      </c>
    </row>
    <row r="429" s="2" customFormat="1" ht="21.75" customHeight="1">
      <c r="A429" s="38"/>
      <c r="B429" s="39"/>
      <c r="C429" s="257" t="s">
        <v>570</v>
      </c>
      <c r="D429" s="257" t="s">
        <v>213</v>
      </c>
      <c r="E429" s="258" t="s">
        <v>539</v>
      </c>
      <c r="F429" s="259" t="s">
        <v>540</v>
      </c>
      <c r="G429" s="260" t="s">
        <v>145</v>
      </c>
      <c r="H429" s="261">
        <v>0.28100000000000003</v>
      </c>
      <c r="I429" s="262"/>
      <c r="J429" s="263">
        <f>ROUND(I429*H429,2)</f>
        <v>0</v>
      </c>
      <c r="K429" s="259" t="s">
        <v>128</v>
      </c>
      <c r="L429" s="264"/>
      <c r="M429" s="265" t="s">
        <v>1</v>
      </c>
      <c r="N429" s="266" t="s">
        <v>41</v>
      </c>
      <c r="O429" s="91"/>
      <c r="P429" s="220">
        <f>O429*H429</f>
        <v>0</v>
      </c>
      <c r="Q429" s="220">
        <v>1</v>
      </c>
      <c r="R429" s="220">
        <f>Q429*H429</f>
        <v>0.28100000000000003</v>
      </c>
      <c r="S429" s="220">
        <v>0</v>
      </c>
      <c r="T429" s="221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22" t="s">
        <v>282</v>
      </c>
      <c r="AT429" s="222" t="s">
        <v>213</v>
      </c>
      <c r="AU429" s="222" t="s">
        <v>83</v>
      </c>
      <c r="AY429" s="17" t="s">
        <v>121</v>
      </c>
      <c r="BE429" s="223">
        <f>IF(N429="základní",J429,0)</f>
        <v>0</v>
      </c>
      <c r="BF429" s="223">
        <f>IF(N429="snížená",J429,0)</f>
        <v>0</v>
      </c>
      <c r="BG429" s="223">
        <f>IF(N429="zákl. přenesená",J429,0)</f>
        <v>0</v>
      </c>
      <c r="BH429" s="223">
        <f>IF(N429="sníž. přenesená",J429,0)</f>
        <v>0</v>
      </c>
      <c r="BI429" s="223">
        <f>IF(N429="nulová",J429,0)</f>
        <v>0</v>
      </c>
      <c r="BJ429" s="17" t="s">
        <v>81</v>
      </c>
      <c r="BK429" s="223">
        <f>ROUND(I429*H429,2)</f>
        <v>0</v>
      </c>
      <c r="BL429" s="17" t="s">
        <v>207</v>
      </c>
      <c r="BM429" s="222" t="s">
        <v>571</v>
      </c>
    </row>
    <row r="430" s="2" customFormat="1">
      <c r="A430" s="38"/>
      <c r="B430" s="39"/>
      <c r="C430" s="40"/>
      <c r="D430" s="226" t="s">
        <v>217</v>
      </c>
      <c r="E430" s="40"/>
      <c r="F430" s="267" t="s">
        <v>542</v>
      </c>
      <c r="G430" s="40"/>
      <c r="H430" s="40"/>
      <c r="I430" s="268"/>
      <c r="J430" s="40"/>
      <c r="K430" s="40"/>
      <c r="L430" s="44"/>
      <c r="M430" s="269"/>
      <c r="N430" s="270"/>
      <c r="O430" s="91"/>
      <c r="P430" s="91"/>
      <c r="Q430" s="91"/>
      <c r="R430" s="91"/>
      <c r="S430" s="91"/>
      <c r="T430" s="92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217</v>
      </c>
      <c r="AU430" s="17" t="s">
        <v>83</v>
      </c>
    </row>
    <row r="431" s="13" customFormat="1">
      <c r="A431" s="13"/>
      <c r="B431" s="224"/>
      <c r="C431" s="225"/>
      <c r="D431" s="226" t="s">
        <v>131</v>
      </c>
      <c r="E431" s="227" t="s">
        <v>1</v>
      </c>
      <c r="F431" s="228" t="s">
        <v>375</v>
      </c>
      <c r="G431" s="225"/>
      <c r="H431" s="227" t="s">
        <v>1</v>
      </c>
      <c r="I431" s="229"/>
      <c r="J431" s="225"/>
      <c r="K431" s="225"/>
      <c r="L431" s="230"/>
      <c r="M431" s="231"/>
      <c r="N431" s="232"/>
      <c r="O431" s="232"/>
      <c r="P431" s="232"/>
      <c r="Q431" s="232"/>
      <c r="R431" s="232"/>
      <c r="S431" s="232"/>
      <c r="T431" s="23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4" t="s">
        <v>131</v>
      </c>
      <c r="AU431" s="234" t="s">
        <v>83</v>
      </c>
      <c r="AV431" s="13" t="s">
        <v>81</v>
      </c>
      <c r="AW431" s="13" t="s">
        <v>32</v>
      </c>
      <c r="AX431" s="13" t="s">
        <v>76</v>
      </c>
      <c r="AY431" s="234" t="s">
        <v>121</v>
      </c>
    </row>
    <row r="432" s="13" customFormat="1">
      <c r="A432" s="13"/>
      <c r="B432" s="224"/>
      <c r="C432" s="225"/>
      <c r="D432" s="226" t="s">
        <v>131</v>
      </c>
      <c r="E432" s="227" t="s">
        <v>1</v>
      </c>
      <c r="F432" s="228" t="s">
        <v>555</v>
      </c>
      <c r="G432" s="225"/>
      <c r="H432" s="227" t="s">
        <v>1</v>
      </c>
      <c r="I432" s="229"/>
      <c r="J432" s="225"/>
      <c r="K432" s="225"/>
      <c r="L432" s="230"/>
      <c r="M432" s="231"/>
      <c r="N432" s="232"/>
      <c r="O432" s="232"/>
      <c r="P432" s="232"/>
      <c r="Q432" s="232"/>
      <c r="R432" s="232"/>
      <c r="S432" s="232"/>
      <c r="T432" s="23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4" t="s">
        <v>131</v>
      </c>
      <c r="AU432" s="234" t="s">
        <v>83</v>
      </c>
      <c r="AV432" s="13" t="s">
        <v>81</v>
      </c>
      <c r="AW432" s="13" t="s">
        <v>32</v>
      </c>
      <c r="AX432" s="13" t="s">
        <v>76</v>
      </c>
      <c r="AY432" s="234" t="s">
        <v>121</v>
      </c>
    </row>
    <row r="433" s="14" customFormat="1">
      <c r="A433" s="14"/>
      <c r="B433" s="235"/>
      <c r="C433" s="236"/>
      <c r="D433" s="226" t="s">
        <v>131</v>
      </c>
      <c r="E433" s="237" t="s">
        <v>1</v>
      </c>
      <c r="F433" s="238" t="s">
        <v>572</v>
      </c>
      <c r="G433" s="236"/>
      <c r="H433" s="239">
        <v>0.255</v>
      </c>
      <c r="I433" s="240"/>
      <c r="J433" s="236"/>
      <c r="K433" s="236"/>
      <c r="L433" s="241"/>
      <c r="M433" s="242"/>
      <c r="N433" s="243"/>
      <c r="O433" s="243"/>
      <c r="P433" s="243"/>
      <c r="Q433" s="243"/>
      <c r="R433" s="243"/>
      <c r="S433" s="243"/>
      <c r="T433" s="24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5" t="s">
        <v>131</v>
      </c>
      <c r="AU433" s="245" t="s">
        <v>83</v>
      </c>
      <c r="AV433" s="14" t="s">
        <v>83</v>
      </c>
      <c r="AW433" s="14" t="s">
        <v>32</v>
      </c>
      <c r="AX433" s="14" t="s">
        <v>81</v>
      </c>
      <c r="AY433" s="245" t="s">
        <v>121</v>
      </c>
    </row>
    <row r="434" s="14" customFormat="1">
      <c r="A434" s="14"/>
      <c r="B434" s="235"/>
      <c r="C434" s="236"/>
      <c r="D434" s="226" t="s">
        <v>131</v>
      </c>
      <c r="E434" s="236"/>
      <c r="F434" s="238" t="s">
        <v>573</v>
      </c>
      <c r="G434" s="236"/>
      <c r="H434" s="239">
        <v>0.28100000000000003</v>
      </c>
      <c r="I434" s="240"/>
      <c r="J434" s="236"/>
      <c r="K434" s="236"/>
      <c r="L434" s="241"/>
      <c r="M434" s="242"/>
      <c r="N434" s="243"/>
      <c r="O434" s="243"/>
      <c r="P434" s="243"/>
      <c r="Q434" s="243"/>
      <c r="R434" s="243"/>
      <c r="S434" s="243"/>
      <c r="T434" s="24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5" t="s">
        <v>131</v>
      </c>
      <c r="AU434" s="245" t="s">
        <v>83</v>
      </c>
      <c r="AV434" s="14" t="s">
        <v>83</v>
      </c>
      <c r="AW434" s="14" t="s">
        <v>4</v>
      </c>
      <c r="AX434" s="14" t="s">
        <v>81</v>
      </c>
      <c r="AY434" s="245" t="s">
        <v>121</v>
      </c>
    </row>
    <row r="435" s="2" customFormat="1" ht="24.15" customHeight="1">
      <c r="A435" s="38"/>
      <c r="B435" s="39"/>
      <c r="C435" s="257" t="s">
        <v>574</v>
      </c>
      <c r="D435" s="257" t="s">
        <v>213</v>
      </c>
      <c r="E435" s="258" t="s">
        <v>468</v>
      </c>
      <c r="F435" s="259" t="s">
        <v>469</v>
      </c>
      <c r="G435" s="260" t="s">
        <v>140</v>
      </c>
      <c r="H435" s="261">
        <v>61.600000000000001</v>
      </c>
      <c r="I435" s="262"/>
      <c r="J435" s="263">
        <f>ROUND(I435*H435,2)</f>
        <v>0</v>
      </c>
      <c r="K435" s="259" t="s">
        <v>128</v>
      </c>
      <c r="L435" s="264"/>
      <c r="M435" s="265" t="s">
        <v>1</v>
      </c>
      <c r="N435" s="266" t="s">
        <v>41</v>
      </c>
      <c r="O435" s="91"/>
      <c r="P435" s="220">
        <f>O435*H435</f>
        <v>0</v>
      </c>
      <c r="Q435" s="220">
        <v>0.0046499999999999996</v>
      </c>
      <c r="R435" s="220">
        <f>Q435*H435</f>
        <v>0.28643999999999997</v>
      </c>
      <c r="S435" s="220">
        <v>0</v>
      </c>
      <c r="T435" s="221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22" t="s">
        <v>282</v>
      </c>
      <c r="AT435" s="222" t="s">
        <v>213</v>
      </c>
      <c r="AU435" s="222" t="s">
        <v>83</v>
      </c>
      <c r="AY435" s="17" t="s">
        <v>121</v>
      </c>
      <c r="BE435" s="223">
        <f>IF(N435="základní",J435,0)</f>
        <v>0</v>
      </c>
      <c r="BF435" s="223">
        <f>IF(N435="snížená",J435,0)</f>
        <v>0</v>
      </c>
      <c r="BG435" s="223">
        <f>IF(N435="zákl. přenesená",J435,0)</f>
        <v>0</v>
      </c>
      <c r="BH435" s="223">
        <f>IF(N435="sníž. přenesená",J435,0)</f>
        <v>0</v>
      </c>
      <c r="BI435" s="223">
        <f>IF(N435="nulová",J435,0)</f>
        <v>0</v>
      </c>
      <c r="BJ435" s="17" t="s">
        <v>81</v>
      </c>
      <c r="BK435" s="223">
        <f>ROUND(I435*H435,2)</f>
        <v>0</v>
      </c>
      <c r="BL435" s="17" t="s">
        <v>207</v>
      </c>
      <c r="BM435" s="222" t="s">
        <v>575</v>
      </c>
    </row>
    <row r="436" s="13" customFormat="1">
      <c r="A436" s="13"/>
      <c r="B436" s="224"/>
      <c r="C436" s="225"/>
      <c r="D436" s="226" t="s">
        <v>131</v>
      </c>
      <c r="E436" s="227" t="s">
        <v>1</v>
      </c>
      <c r="F436" s="228" t="s">
        <v>375</v>
      </c>
      <c r="G436" s="225"/>
      <c r="H436" s="227" t="s">
        <v>1</v>
      </c>
      <c r="I436" s="229"/>
      <c r="J436" s="225"/>
      <c r="K436" s="225"/>
      <c r="L436" s="230"/>
      <c r="M436" s="231"/>
      <c r="N436" s="232"/>
      <c r="O436" s="232"/>
      <c r="P436" s="232"/>
      <c r="Q436" s="232"/>
      <c r="R436" s="232"/>
      <c r="S436" s="232"/>
      <c r="T436" s="23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4" t="s">
        <v>131</v>
      </c>
      <c r="AU436" s="234" t="s">
        <v>83</v>
      </c>
      <c r="AV436" s="13" t="s">
        <v>81</v>
      </c>
      <c r="AW436" s="13" t="s">
        <v>32</v>
      </c>
      <c r="AX436" s="13" t="s">
        <v>76</v>
      </c>
      <c r="AY436" s="234" t="s">
        <v>121</v>
      </c>
    </row>
    <row r="437" s="13" customFormat="1">
      <c r="A437" s="13"/>
      <c r="B437" s="224"/>
      <c r="C437" s="225"/>
      <c r="D437" s="226" t="s">
        <v>131</v>
      </c>
      <c r="E437" s="227" t="s">
        <v>1</v>
      </c>
      <c r="F437" s="228" t="s">
        <v>563</v>
      </c>
      <c r="G437" s="225"/>
      <c r="H437" s="227" t="s">
        <v>1</v>
      </c>
      <c r="I437" s="229"/>
      <c r="J437" s="225"/>
      <c r="K437" s="225"/>
      <c r="L437" s="230"/>
      <c r="M437" s="231"/>
      <c r="N437" s="232"/>
      <c r="O437" s="232"/>
      <c r="P437" s="232"/>
      <c r="Q437" s="232"/>
      <c r="R437" s="232"/>
      <c r="S437" s="232"/>
      <c r="T437" s="23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4" t="s">
        <v>131</v>
      </c>
      <c r="AU437" s="234" t="s">
        <v>83</v>
      </c>
      <c r="AV437" s="13" t="s">
        <v>81</v>
      </c>
      <c r="AW437" s="13" t="s">
        <v>32</v>
      </c>
      <c r="AX437" s="13" t="s">
        <v>76</v>
      </c>
      <c r="AY437" s="234" t="s">
        <v>121</v>
      </c>
    </row>
    <row r="438" s="14" customFormat="1">
      <c r="A438" s="14"/>
      <c r="B438" s="235"/>
      <c r="C438" s="236"/>
      <c r="D438" s="226" t="s">
        <v>131</v>
      </c>
      <c r="E438" s="237" t="s">
        <v>1</v>
      </c>
      <c r="F438" s="238" t="s">
        <v>576</v>
      </c>
      <c r="G438" s="236"/>
      <c r="H438" s="239">
        <v>56</v>
      </c>
      <c r="I438" s="240"/>
      <c r="J438" s="236"/>
      <c r="K438" s="236"/>
      <c r="L438" s="241"/>
      <c r="M438" s="242"/>
      <c r="N438" s="243"/>
      <c r="O438" s="243"/>
      <c r="P438" s="243"/>
      <c r="Q438" s="243"/>
      <c r="R438" s="243"/>
      <c r="S438" s="243"/>
      <c r="T438" s="244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5" t="s">
        <v>131</v>
      </c>
      <c r="AU438" s="245" t="s">
        <v>83</v>
      </c>
      <c r="AV438" s="14" t="s">
        <v>83</v>
      </c>
      <c r="AW438" s="14" t="s">
        <v>32</v>
      </c>
      <c r="AX438" s="14" t="s">
        <v>81</v>
      </c>
      <c r="AY438" s="245" t="s">
        <v>121</v>
      </c>
    </row>
    <row r="439" s="14" customFormat="1">
      <c r="A439" s="14"/>
      <c r="B439" s="235"/>
      <c r="C439" s="236"/>
      <c r="D439" s="226" t="s">
        <v>131</v>
      </c>
      <c r="E439" s="236"/>
      <c r="F439" s="238" t="s">
        <v>577</v>
      </c>
      <c r="G439" s="236"/>
      <c r="H439" s="239">
        <v>61.600000000000001</v>
      </c>
      <c r="I439" s="240"/>
      <c r="J439" s="236"/>
      <c r="K439" s="236"/>
      <c r="L439" s="241"/>
      <c r="M439" s="242"/>
      <c r="N439" s="243"/>
      <c r="O439" s="243"/>
      <c r="P439" s="243"/>
      <c r="Q439" s="243"/>
      <c r="R439" s="243"/>
      <c r="S439" s="243"/>
      <c r="T439" s="244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5" t="s">
        <v>131</v>
      </c>
      <c r="AU439" s="245" t="s">
        <v>83</v>
      </c>
      <c r="AV439" s="14" t="s">
        <v>83</v>
      </c>
      <c r="AW439" s="14" t="s">
        <v>4</v>
      </c>
      <c r="AX439" s="14" t="s">
        <v>81</v>
      </c>
      <c r="AY439" s="245" t="s">
        <v>121</v>
      </c>
    </row>
    <row r="440" s="2" customFormat="1" ht="16.5" customHeight="1">
      <c r="A440" s="38"/>
      <c r="B440" s="39"/>
      <c r="C440" s="257" t="s">
        <v>578</v>
      </c>
      <c r="D440" s="257" t="s">
        <v>213</v>
      </c>
      <c r="E440" s="258" t="s">
        <v>484</v>
      </c>
      <c r="F440" s="259" t="s">
        <v>485</v>
      </c>
      <c r="G440" s="260" t="s">
        <v>387</v>
      </c>
      <c r="H440" s="261">
        <v>1188</v>
      </c>
      <c r="I440" s="262"/>
      <c r="J440" s="263">
        <f>ROUND(I440*H440,2)</f>
        <v>0</v>
      </c>
      <c r="K440" s="259" t="s">
        <v>1</v>
      </c>
      <c r="L440" s="264"/>
      <c r="M440" s="265" t="s">
        <v>1</v>
      </c>
      <c r="N440" s="266" t="s">
        <v>41</v>
      </c>
      <c r="O440" s="91"/>
      <c r="P440" s="220">
        <f>O440*H440</f>
        <v>0</v>
      </c>
      <c r="Q440" s="220">
        <v>0</v>
      </c>
      <c r="R440" s="220">
        <f>Q440*H440</f>
        <v>0</v>
      </c>
      <c r="S440" s="220">
        <v>0</v>
      </c>
      <c r="T440" s="221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22" t="s">
        <v>282</v>
      </c>
      <c r="AT440" s="222" t="s">
        <v>213</v>
      </c>
      <c r="AU440" s="222" t="s">
        <v>83</v>
      </c>
      <c r="AY440" s="17" t="s">
        <v>121</v>
      </c>
      <c r="BE440" s="223">
        <f>IF(N440="základní",J440,0)</f>
        <v>0</v>
      </c>
      <c r="BF440" s="223">
        <f>IF(N440="snížená",J440,0)</f>
        <v>0</v>
      </c>
      <c r="BG440" s="223">
        <f>IF(N440="zákl. přenesená",J440,0)</f>
        <v>0</v>
      </c>
      <c r="BH440" s="223">
        <f>IF(N440="sníž. přenesená",J440,0)</f>
        <v>0</v>
      </c>
      <c r="BI440" s="223">
        <f>IF(N440="nulová",J440,0)</f>
        <v>0</v>
      </c>
      <c r="BJ440" s="17" t="s">
        <v>81</v>
      </c>
      <c r="BK440" s="223">
        <f>ROUND(I440*H440,2)</f>
        <v>0</v>
      </c>
      <c r="BL440" s="17" t="s">
        <v>207</v>
      </c>
      <c r="BM440" s="222" t="s">
        <v>579</v>
      </c>
    </row>
    <row r="441" s="14" customFormat="1">
      <c r="A441" s="14"/>
      <c r="B441" s="235"/>
      <c r="C441" s="236"/>
      <c r="D441" s="226" t="s">
        <v>131</v>
      </c>
      <c r="E441" s="236"/>
      <c r="F441" s="238" t="s">
        <v>580</v>
      </c>
      <c r="G441" s="236"/>
      <c r="H441" s="239">
        <v>1188</v>
      </c>
      <c r="I441" s="240"/>
      <c r="J441" s="236"/>
      <c r="K441" s="236"/>
      <c r="L441" s="241"/>
      <c r="M441" s="242"/>
      <c r="N441" s="243"/>
      <c r="O441" s="243"/>
      <c r="P441" s="243"/>
      <c r="Q441" s="243"/>
      <c r="R441" s="243"/>
      <c r="S441" s="243"/>
      <c r="T441" s="244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5" t="s">
        <v>131</v>
      </c>
      <c r="AU441" s="245" t="s">
        <v>83</v>
      </c>
      <c r="AV441" s="14" t="s">
        <v>83</v>
      </c>
      <c r="AW441" s="14" t="s">
        <v>4</v>
      </c>
      <c r="AX441" s="14" t="s">
        <v>81</v>
      </c>
      <c r="AY441" s="245" t="s">
        <v>121</v>
      </c>
    </row>
    <row r="442" s="2" customFormat="1" ht="24.15" customHeight="1">
      <c r="A442" s="38"/>
      <c r="B442" s="39"/>
      <c r="C442" s="211" t="s">
        <v>581</v>
      </c>
      <c r="D442" s="211" t="s">
        <v>124</v>
      </c>
      <c r="E442" s="212" t="s">
        <v>582</v>
      </c>
      <c r="F442" s="213" t="s">
        <v>583</v>
      </c>
      <c r="G442" s="214" t="s">
        <v>387</v>
      </c>
      <c r="H442" s="215">
        <v>596</v>
      </c>
      <c r="I442" s="216"/>
      <c r="J442" s="217">
        <f>ROUND(I442*H442,2)</f>
        <v>0</v>
      </c>
      <c r="K442" s="213" t="s">
        <v>128</v>
      </c>
      <c r="L442" s="44"/>
      <c r="M442" s="218" t="s">
        <v>1</v>
      </c>
      <c r="N442" s="219" t="s">
        <v>41</v>
      </c>
      <c r="O442" s="91"/>
      <c r="P442" s="220">
        <f>O442*H442</f>
        <v>0</v>
      </c>
      <c r="Q442" s="220">
        <v>5.0000000000000002E-05</v>
      </c>
      <c r="R442" s="220">
        <f>Q442*H442</f>
        <v>0.0298</v>
      </c>
      <c r="S442" s="220">
        <v>0</v>
      </c>
      <c r="T442" s="221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22" t="s">
        <v>207</v>
      </c>
      <c r="AT442" s="222" t="s">
        <v>124</v>
      </c>
      <c r="AU442" s="222" t="s">
        <v>83</v>
      </c>
      <c r="AY442" s="17" t="s">
        <v>121</v>
      </c>
      <c r="BE442" s="223">
        <f>IF(N442="základní",J442,0)</f>
        <v>0</v>
      </c>
      <c r="BF442" s="223">
        <f>IF(N442="snížená",J442,0)</f>
        <v>0</v>
      </c>
      <c r="BG442" s="223">
        <f>IF(N442="zákl. přenesená",J442,0)</f>
        <v>0</v>
      </c>
      <c r="BH442" s="223">
        <f>IF(N442="sníž. přenesená",J442,0)</f>
        <v>0</v>
      </c>
      <c r="BI442" s="223">
        <f>IF(N442="nulová",J442,0)</f>
        <v>0</v>
      </c>
      <c r="BJ442" s="17" t="s">
        <v>81</v>
      </c>
      <c r="BK442" s="223">
        <f>ROUND(I442*H442,2)</f>
        <v>0</v>
      </c>
      <c r="BL442" s="17" t="s">
        <v>207</v>
      </c>
      <c r="BM442" s="222" t="s">
        <v>584</v>
      </c>
    </row>
    <row r="443" s="13" customFormat="1">
      <c r="A443" s="13"/>
      <c r="B443" s="224"/>
      <c r="C443" s="225"/>
      <c r="D443" s="226" t="s">
        <v>131</v>
      </c>
      <c r="E443" s="227" t="s">
        <v>1</v>
      </c>
      <c r="F443" s="228" t="s">
        <v>375</v>
      </c>
      <c r="G443" s="225"/>
      <c r="H443" s="227" t="s">
        <v>1</v>
      </c>
      <c r="I443" s="229"/>
      <c r="J443" s="225"/>
      <c r="K443" s="225"/>
      <c r="L443" s="230"/>
      <c r="M443" s="231"/>
      <c r="N443" s="232"/>
      <c r="O443" s="232"/>
      <c r="P443" s="232"/>
      <c r="Q443" s="232"/>
      <c r="R443" s="232"/>
      <c r="S443" s="232"/>
      <c r="T443" s="23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4" t="s">
        <v>131</v>
      </c>
      <c r="AU443" s="234" t="s">
        <v>83</v>
      </c>
      <c r="AV443" s="13" t="s">
        <v>81</v>
      </c>
      <c r="AW443" s="13" t="s">
        <v>32</v>
      </c>
      <c r="AX443" s="13" t="s">
        <v>76</v>
      </c>
      <c r="AY443" s="234" t="s">
        <v>121</v>
      </c>
    </row>
    <row r="444" s="13" customFormat="1">
      <c r="A444" s="13"/>
      <c r="B444" s="224"/>
      <c r="C444" s="225"/>
      <c r="D444" s="226" t="s">
        <v>131</v>
      </c>
      <c r="E444" s="227" t="s">
        <v>1</v>
      </c>
      <c r="F444" s="228" t="s">
        <v>585</v>
      </c>
      <c r="G444" s="225"/>
      <c r="H444" s="227" t="s">
        <v>1</v>
      </c>
      <c r="I444" s="229"/>
      <c r="J444" s="225"/>
      <c r="K444" s="225"/>
      <c r="L444" s="230"/>
      <c r="M444" s="231"/>
      <c r="N444" s="232"/>
      <c r="O444" s="232"/>
      <c r="P444" s="232"/>
      <c r="Q444" s="232"/>
      <c r="R444" s="232"/>
      <c r="S444" s="232"/>
      <c r="T444" s="23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4" t="s">
        <v>131</v>
      </c>
      <c r="AU444" s="234" t="s">
        <v>83</v>
      </c>
      <c r="AV444" s="13" t="s">
        <v>81</v>
      </c>
      <c r="AW444" s="13" t="s">
        <v>32</v>
      </c>
      <c r="AX444" s="13" t="s">
        <v>76</v>
      </c>
      <c r="AY444" s="234" t="s">
        <v>121</v>
      </c>
    </row>
    <row r="445" s="14" customFormat="1">
      <c r="A445" s="14"/>
      <c r="B445" s="235"/>
      <c r="C445" s="236"/>
      <c r="D445" s="226" t="s">
        <v>131</v>
      </c>
      <c r="E445" s="237" t="s">
        <v>1</v>
      </c>
      <c r="F445" s="238" t="s">
        <v>586</v>
      </c>
      <c r="G445" s="236"/>
      <c r="H445" s="239">
        <v>191</v>
      </c>
      <c r="I445" s="240"/>
      <c r="J445" s="236"/>
      <c r="K445" s="236"/>
      <c r="L445" s="241"/>
      <c r="M445" s="242"/>
      <c r="N445" s="243"/>
      <c r="O445" s="243"/>
      <c r="P445" s="243"/>
      <c r="Q445" s="243"/>
      <c r="R445" s="243"/>
      <c r="S445" s="243"/>
      <c r="T445" s="24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5" t="s">
        <v>131</v>
      </c>
      <c r="AU445" s="245" t="s">
        <v>83</v>
      </c>
      <c r="AV445" s="14" t="s">
        <v>83</v>
      </c>
      <c r="AW445" s="14" t="s">
        <v>32</v>
      </c>
      <c r="AX445" s="14" t="s">
        <v>76</v>
      </c>
      <c r="AY445" s="245" t="s">
        <v>121</v>
      </c>
    </row>
    <row r="446" s="13" customFormat="1">
      <c r="A446" s="13"/>
      <c r="B446" s="224"/>
      <c r="C446" s="225"/>
      <c r="D446" s="226" t="s">
        <v>131</v>
      </c>
      <c r="E446" s="227" t="s">
        <v>1</v>
      </c>
      <c r="F446" s="228" t="s">
        <v>587</v>
      </c>
      <c r="G446" s="225"/>
      <c r="H446" s="227" t="s">
        <v>1</v>
      </c>
      <c r="I446" s="229"/>
      <c r="J446" s="225"/>
      <c r="K446" s="225"/>
      <c r="L446" s="230"/>
      <c r="M446" s="231"/>
      <c r="N446" s="232"/>
      <c r="O446" s="232"/>
      <c r="P446" s="232"/>
      <c r="Q446" s="232"/>
      <c r="R446" s="232"/>
      <c r="S446" s="232"/>
      <c r="T446" s="23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4" t="s">
        <v>131</v>
      </c>
      <c r="AU446" s="234" t="s">
        <v>83</v>
      </c>
      <c r="AV446" s="13" t="s">
        <v>81</v>
      </c>
      <c r="AW446" s="13" t="s">
        <v>32</v>
      </c>
      <c r="AX446" s="13" t="s">
        <v>76</v>
      </c>
      <c r="AY446" s="234" t="s">
        <v>121</v>
      </c>
    </row>
    <row r="447" s="14" customFormat="1">
      <c r="A447" s="14"/>
      <c r="B447" s="235"/>
      <c r="C447" s="236"/>
      <c r="D447" s="226" t="s">
        <v>131</v>
      </c>
      <c r="E447" s="237" t="s">
        <v>1</v>
      </c>
      <c r="F447" s="238" t="s">
        <v>588</v>
      </c>
      <c r="G447" s="236"/>
      <c r="H447" s="239">
        <v>304</v>
      </c>
      <c r="I447" s="240"/>
      <c r="J447" s="236"/>
      <c r="K447" s="236"/>
      <c r="L447" s="241"/>
      <c r="M447" s="242"/>
      <c r="N447" s="243"/>
      <c r="O447" s="243"/>
      <c r="P447" s="243"/>
      <c r="Q447" s="243"/>
      <c r="R447" s="243"/>
      <c r="S447" s="243"/>
      <c r="T447" s="244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5" t="s">
        <v>131</v>
      </c>
      <c r="AU447" s="245" t="s">
        <v>83</v>
      </c>
      <c r="AV447" s="14" t="s">
        <v>83</v>
      </c>
      <c r="AW447" s="14" t="s">
        <v>32</v>
      </c>
      <c r="AX447" s="14" t="s">
        <v>76</v>
      </c>
      <c r="AY447" s="245" t="s">
        <v>121</v>
      </c>
    </row>
    <row r="448" s="13" customFormat="1">
      <c r="A448" s="13"/>
      <c r="B448" s="224"/>
      <c r="C448" s="225"/>
      <c r="D448" s="226" t="s">
        <v>131</v>
      </c>
      <c r="E448" s="227" t="s">
        <v>1</v>
      </c>
      <c r="F448" s="228" t="s">
        <v>589</v>
      </c>
      <c r="G448" s="225"/>
      <c r="H448" s="227" t="s">
        <v>1</v>
      </c>
      <c r="I448" s="229"/>
      <c r="J448" s="225"/>
      <c r="K448" s="225"/>
      <c r="L448" s="230"/>
      <c r="M448" s="231"/>
      <c r="N448" s="232"/>
      <c r="O448" s="232"/>
      <c r="P448" s="232"/>
      <c r="Q448" s="232"/>
      <c r="R448" s="232"/>
      <c r="S448" s="232"/>
      <c r="T448" s="23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4" t="s">
        <v>131</v>
      </c>
      <c r="AU448" s="234" t="s">
        <v>83</v>
      </c>
      <c r="AV448" s="13" t="s">
        <v>81</v>
      </c>
      <c r="AW448" s="13" t="s">
        <v>32</v>
      </c>
      <c r="AX448" s="13" t="s">
        <v>76</v>
      </c>
      <c r="AY448" s="234" t="s">
        <v>121</v>
      </c>
    </row>
    <row r="449" s="14" customFormat="1">
      <c r="A449" s="14"/>
      <c r="B449" s="235"/>
      <c r="C449" s="236"/>
      <c r="D449" s="226" t="s">
        <v>131</v>
      </c>
      <c r="E449" s="237" t="s">
        <v>1</v>
      </c>
      <c r="F449" s="238" t="s">
        <v>590</v>
      </c>
      <c r="G449" s="236"/>
      <c r="H449" s="239">
        <v>101</v>
      </c>
      <c r="I449" s="240"/>
      <c r="J449" s="236"/>
      <c r="K449" s="236"/>
      <c r="L449" s="241"/>
      <c r="M449" s="242"/>
      <c r="N449" s="243"/>
      <c r="O449" s="243"/>
      <c r="P449" s="243"/>
      <c r="Q449" s="243"/>
      <c r="R449" s="243"/>
      <c r="S449" s="243"/>
      <c r="T449" s="24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5" t="s">
        <v>131</v>
      </c>
      <c r="AU449" s="245" t="s">
        <v>83</v>
      </c>
      <c r="AV449" s="14" t="s">
        <v>83</v>
      </c>
      <c r="AW449" s="14" t="s">
        <v>32</v>
      </c>
      <c r="AX449" s="14" t="s">
        <v>76</v>
      </c>
      <c r="AY449" s="245" t="s">
        <v>121</v>
      </c>
    </row>
    <row r="450" s="15" customFormat="1">
      <c r="A450" s="15"/>
      <c r="B450" s="246"/>
      <c r="C450" s="247"/>
      <c r="D450" s="226" t="s">
        <v>131</v>
      </c>
      <c r="E450" s="248" t="s">
        <v>1</v>
      </c>
      <c r="F450" s="249" t="s">
        <v>167</v>
      </c>
      <c r="G450" s="247"/>
      <c r="H450" s="250">
        <v>596</v>
      </c>
      <c r="I450" s="251"/>
      <c r="J450" s="247"/>
      <c r="K450" s="247"/>
      <c r="L450" s="252"/>
      <c r="M450" s="253"/>
      <c r="N450" s="254"/>
      <c r="O450" s="254"/>
      <c r="P450" s="254"/>
      <c r="Q450" s="254"/>
      <c r="R450" s="254"/>
      <c r="S450" s="254"/>
      <c r="T450" s="255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56" t="s">
        <v>131</v>
      </c>
      <c r="AU450" s="256" t="s">
        <v>83</v>
      </c>
      <c r="AV450" s="15" t="s">
        <v>129</v>
      </c>
      <c r="AW450" s="15" t="s">
        <v>32</v>
      </c>
      <c r="AX450" s="15" t="s">
        <v>81</v>
      </c>
      <c r="AY450" s="256" t="s">
        <v>121</v>
      </c>
    </row>
    <row r="451" s="2" customFormat="1" ht="24.15" customHeight="1">
      <c r="A451" s="38"/>
      <c r="B451" s="39"/>
      <c r="C451" s="257" t="s">
        <v>591</v>
      </c>
      <c r="D451" s="257" t="s">
        <v>213</v>
      </c>
      <c r="E451" s="258" t="s">
        <v>525</v>
      </c>
      <c r="F451" s="259" t="s">
        <v>526</v>
      </c>
      <c r="G451" s="260" t="s">
        <v>145</v>
      </c>
      <c r="H451" s="261">
        <v>0.20999999999999999</v>
      </c>
      <c r="I451" s="262"/>
      <c r="J451" s="263">
        <f>ROUND(I451*H451,2)</f>
        <v>0</v>
      </c>
      <c r="K451" s="259" t="s">
        <v>128</v>
      </c>
      <c r="L451" s="264"/>
      <c r="M451" s="265" t="s">
        <v>1</v>
      </c>
      <c r="N451" s="266" t="s">
        <v>41</v>
      </c>
      <c r="O451" s="91"/>
      <c r="P451" s="220">
        <f>O451*H451</f>
        <v>0</v>
      </c>
      <c r="Q451" s="220">
        <v>1</v>
      </c>
      <c r="R451" s="220">
        <f>Q451*H451</f>
        <v>0.20999999999999999</v>
      </c>
      <c r="S451" s="220">
        <v>0</v>
      </c>
      <c r="T451" s="221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22" t="s">
        <v>282</v>
      </c>
      <c r="AT451" s="222" t="s">
        <v>213</v>
      </c>
      <c r="AU451" s="222" t="s">
        <v>83</v>
      </c>
      <c r="AY451" s="17" t="s">
        <v>121</v>
      </c>
      <c r="BE451" s="223">
        <f>IF(N451="základní",J451,0)</f>
        <v>0</v>
      </c>
      <c r="BF451" s="223">
        <f>IF(N451="snížená",J451,0)</f>
        <v>0</v>
      </c>
      <c r="BG451" s="223">
        <f>IF(N451="zákl. přenesená",J451,0)</f>
        <v>0</v>
      </c>
      <c r="BH451" s="223">
        <f>IF(N451="sníž. přenesená",J451,0)</f>
        <v>0</v>
      </c>
      <c r="BI451" s="223">
        <f>IF(N451="nulová",J451,0)</f>
        <v>0</v>
      </c>
      <c r="BJ451" s="17" t="s">
        <v>81</v>
      </c>
      <c r="BK451" s="223">
        <f>ROUND(I451*H451,2)</f>
        <v>0</v>
      </c>
      <c r="BL451" s="17" t="s">
        <v>207</v>
      </c>
      <c r="BM451" s="222" t="s">
        <v>592</v>
      </c>
    </row>
    <row r="452" s="2" customFormat="1">
      <c r="A452" s="38"/>
      <c r="B452" s="39"/>
      <c r="C452" s="40"/>
      <c r="D452" s="226" t="s">
        <v>217</v>
      </c>
      <c r="E452" s="40"/>
      <c r="F452" s="267" t="s">
        <v>528</v>
      </c>
      <c r="G452" s="40"/>
      <c r="H452" s="40"/>
      <c r="I452" s="268"/>
      <c r="J452" s="40"/>
      <c r="K452" s="40"/>
      <c r="L452" s="44"/>
      <c r="M452" s="269"/>
      <c r="N452" s="270"/>
      <c r="O452" s="91"/>
      <c r="P452" s="91"/>
      <c r="Q452" s="91"/>
      <c r="R452" s="91"/>
      <c r="S452" s="91"/>
      <c r="T452" s="92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T452" s="17" t="s">
        <v>217</v>
      </c>
      <c r="AU452" s="17" t="s">
        <v>83</v>
      </c>
    </row>
    <row r="453" s="13" customFormat="1">
      <c r="A453" s="13"/>
      <c r="B453" s="224"/>
      <c r="C453" s="225"/>
      <c r="D453" s="226" t="s">
        <v>131</v>
      </c>
      <c r="E453" s="227" t="s">
        <v>1</v>
      </c>
      <c r="F453" s="228" t="s">
        <v>375</v>
      </c>
      <c r="G453" s="225"/>
      <c r="H453" s="227" t="s">
        <v>1</v>
      </c>
      <c r="I453" s="229"/>
      <c r="J453" s="225"/>
      <c r="K453" s="225"/>
      <c r="L453" s="230"/>
      <c r="M453" s="231"/>
      <c r="N453" s="232"/>
      <c r="O453" s="232"/>
      <c r="P453" s="232"/>
      <c r="Q453" s="232"/>
      <c r="R453" s="232"/>
      <c r="S453" s="232"/>
      <c r="T453" s="23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4" t="s">
        <v>131</v>
      </c>
      <c r="AU453" s="234" t="s">
        <v>83</v>
      </c>
      <c r="AV453" s="13" t="s">
        <v>81</v>
      </c>
      <c r="AW453" s="13" t="s">
        <v>32</v>
      </c>
      <c r="AX453" s="13" t="s">
        <v>76</v>
      </c>
      <c r="AY453" s="234" t="s">
        <v>121</v>
      </c>
    </row>
    <row r="454" s="13" customFormat="1">
      <c r="A454" s="13"/>
      <c r="B454" s="224"/>
      <c r="C454" s="225"/>
      <c r="D454" s="226" t="s">
        <v>131</v>
      </c>
      <c r="E454" s="227" t="s">
        <v>1</v>
      </c>
      <c r="F454" s="228" t="s">
        <v>585</v>
      </c>
      <c r="G454" s="225"/>
      <c r="H454" s="227" t="s">
        <v>1</v>
      </c>
      <c r="I454" s="229"/>
      <c r="J454" s="225"/>
      <c r="K454" s="225"/>
      <c r="L454" s="230"/>
      <c r="M454" s="231"/>
      <c r="N454" s="232"/>
      <c r="O454" s="232"/>
      <c r="P454" s="232"/>
      <c r="Q454" s="232"/>
      <c r="R454" s="232"/>
      <c r="S454" s="232"/>
      <c r="T454" s="23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4" t="s">
        <v>131</v>
      </c>
      <c r="AU454" s="234" t="s">
        <v>83</v>
      </c>
      <c r="AV454" s="13" t="s">
        <v>81</v>
      </c>
      <c r="AW454" s="13" t="s">
        <v>32</v>
      </c>
      <c r="AX454" s="13" t="s">
        <v>76</v>
      </c>
      <c r="AY454" s="234" t="s">
        <v>121</v>
      </c>
    </row>
    <row r="455" s="14" customFormat="1">
      <c r="A455" s="14"/>
      <c r="B455" s="235"/>
      <c r="C455" s="236"/>
      <c r="D455" s="226" t="s">
        <v>131</v>
      </c>
      <c r="E455" s="237" t="s">
        <v>1</v>
      </c>
      <c r="F455" s="238" t="s">
        <v>593</v>
      </c>
      <c r="G455" s="236"/>
      <c r="H455" s="239">
        <v>0.191</v>
      </c>
      <c r="I455" s="240"/>
      <c r="J455" s="236"/>
      <c r="K455" s="236"/>
      <c r="L455" s="241"/>
      <c r="M455" s="242"/>
      <c r="N455" s="243"/>
      <c r="O455" s="243"/>
      <c r="P455" s="243"/>
      <c r="Q455" s="243"/>
      <c r="R455" s="243"/>
      <c r="S455" s="243"/>
      <c r="T455" s="244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5" t="s">
        <v>131</v>
      </c>
      <c r="AU455" s="245" t="s">
        <v>83</v>
      </c>
      <c r="AV455" s="14" t="s">
        <v>83</v>
      </c>
      <c r="AW455" s="14" t="s">
        <v>32</v>
      </c>
      <c r="AX455" s="14" t="s">
        <v>81</v>
      </c>
      <c r="AY455" s="245" t="s">
        <v>121</v>
      </c>
    </row>
    <row r="456" s="14" customFormat="1">
      <c r="A456" s="14"/>
      <c r="B456" s="235"/>
      <c r="C456" s="236"/>
      <c r="D456" s="226" t="s">
        <v>131</v>
      </c>
      <c r="E456" s="236"/>
      <c r="F456" s="238" t="s">
        <v>594</v>
      </c>
      <c r="G456" s="236"/>
      <c r="H456" s="239">
        <v>0.20999999999999999</v>
      </c>
      <c r="I456" s="240"/>
      <c r="J456" s="236"/>
      <c r="K456" s="236"/>
      <c r="L456" s="241"/>
      <c r="M456" s="242"/>
      <c r="N456" s="243"/>
      <c r="O456" s="243"/>
      <c r="P456" s="243"/>
      <c r="Q456" s="243"/>
      <c r="R456" s="243"/>
      <c r="S456" s="243"/>
      <c r="T456" s="244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5" t="s">
        <v>131</v>
      </c>
      <c r="AU456" s="245" t="s">
        <v>83</v>
      </c>
      <c r="AV456" s="14" t="s">
        <v>83</v>
      </c>
      <c r="AW456" s="14" t="s">
        <v>4</v>
      </c>
      <c r="AX456" s="14" t="s">
        <v>81</v>
      </c>
      <c r="AY456" s="245" t="s">
        <v>121</v>
      </c>
    </row>
    <row r="457" s="2" customFormat="1" ht="21.75" customHeight="1">
      <c r="A457" s="38"/>
      <c r="B457" s="39"/>
      <c r="C457" s="257" t="s">
        <v>595</v>
      </c>
      <c r="D457" s="257" t="s">
        <v>213</v>
      </c>
      <c r="E457" s="258" t="s">
        <v>539</v>
      </c>
      <c r="F457" s="259" t="s">
        <v>540</v>
      </c>
      <c r="G457" s="260" t="s">
        <v>145</v>
      </c>
      <c r="H457" s="261">
        <v>0.44600000000000001</v>
      </c>
      <c r="I457" s="262"/>
      <c r="J457" s="263">
        <f>ROUND(I457*H457,2)</f>
        <v>0</v>
      </c>
      <c r="K457" s="259" t="s">
        <v>128</v>
      </c>
      <c r="L457" s="264"/>
      <c r="M457" s="265" t="s">
        <v>1</v>
      </c>
      <c r="N457" s="266" t="s">
        <v>41</v>
      </c>
      <c r="O457" s="91"/>
      <c r="P457" s="220">
        <f>O457*H457</f>
        <v>0</v>
      </c>
      <c r="Q457" s="220">
        <v>1</v>
      </c>
      <c r="R457" s="220">
        <f>Q457*H457</f>
        <v>0.44600000000000001</v>
      </c>
      <c r="S457" s="220">
        <v>0</v>
      </c>
      <c r="T457" s="221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22" t="s">
        <v>282</v>
      </c>
      <c r="AT457" s="222" t="s">
        <v>213</v>
      </c>
      <c r="AU457" s="222" t="s">
        <v>83</v>
      </c>
      <c r="AY457" s="17" t="s">
        <v>121</v>
      </c>
      <c r="BE457" s="223">
        <f>IF(N457="základní",J457,0)</f>
        <v>0</v>
      </c>
      <c r="BF457" s="223">
        <f>IF(N457="snížená",J457,0)</f>
        <v>0</v>
      </c>
      <c r="BG457" s="223">
        <f>IF(N457="zákl. přenesená",J457,0)</f>
        <v>0</v>
      </c>
      <c r="BH457" s="223">
        <f>IF(N457="sníž. přenesená",J457,0)</f>
        <v>0</v>
      </c>
      <c r="BI457" s="223">
        <f>IF(N457="nulová",J457,0)</f>
        <v>0</v>
      </c>
      <c r="BJ457" s="17" t="s">
        <v>81</v>
      </c>
      <c r="BK457" s="223">
        <f>ROUND(I457*H457,2)</f>
        <v>0</v>
      </c>
      <c r="BL457" s="17" t="s">
        <v>207</v>
      </c>
      <c r="BM457" s="222" t="s">
        <v>596</v>
      </c>
    </row>
    <row r="458" s="2" customFormat="1">
      <c r="A458" s="38"/>
      <c r="B458" s="39"/>
      <c r="C458" s="40"/>
      <c r="D458" s="226" t="s">
        <v>217</v>
      </c>
      <c r="E458" s="40"/>
      <c r="F458" s="267" t="s">
        <v>542</v>
      </c>
      <c r="G458" s="40"/>
      <c r="H458" s="40"/>
      <c r="I458" s="268"/>
      <c r="J458" s="40"/>
      <c r="K458" s="40"/>
      <c r="L458" s="44"/>
      <c r="M458" s="269"/>
      <c r="N458" s="270"/>
      <c r="O458" s="91"/>
      <c r="P458" s="91"/>
      <c r="Q458" s="91"/>
      <c r="R458" s="91"/>
      <c r="S458" s="91"/>
      <c r="T458" s="92"/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T458" s="17" t="s">
        <v>217</v>
      </c>
      <c r="AU458" s="17" t="s">
        <v>83</v>
      </c>
    </row>
    <row r="459" s="13" customFormat="1">
      <c r="A459" s="13"/>
      <c r="B459" s="224"/>
      <c r="C459" s="225"/>
      <c r="D459" s="226" t="s">
        <v>131</v>
      </c>
      <c r="E459" s="227" t="s">
        <v>1</v>
      </c>
      <c r="F459" s="228" t="s">
        <v>375</v>
      </c>
      <c r="G459" s="225"/>
      <c r="H459" s="227" t="s">
        <v>1</v>
      </c>
      <c r="I459" s="229"/>
      <c r="J459" s="225"/>
      <c r="K459" s="225"/>
      <c r="L459" s="230"/>
      <c r="M459" s="231"/>
      <c r="N459" s="232"/>
      <c r="O459" s="232"/>
      <c r="P459" s="232"/>
      <c r="Q459" s="232"/>
      <c r="R459" s="232"/>
      <c r="S459" s="232"/>
      <c r="T459" s="23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4" t="s">
        <v>131</v>
      </c>
      <c r="AU459" s="234" t="s">
        <v>83</v>
      </c>
      <c r="AV459" s="13" t="s">
        <v>81</v>
      </c>
      <c r="AW459" s="13" t="s">
        <v>32</v>
      </c>
      <c r="AX459" s="13" t="s">
        <v>76</v>
      </c>
      <c r="AY459" s="234" t="s">
        <v>121</v>
      </c>
    </row>
    <row r="460" s="13" customFormat="1">
      <c r="A460" s="13"/>
      <c r="B460" s="224"/>
      <c r="C460" s="225"/>
      <c r="D460" s="226" t="s">
        <v>131</v>
      </c>
      <c r="E460" s="227" t="s">
        <v>1</v>
      </c>
      <c r="F460" s="228" t="s">
        <v>587</v>
      </c>
      <c r="G460" s="225"/>
      <c r="H460" s="227" t="s">
        <v>1</v>
      </c>
      <c r="I460" s="229"/>
      <c r="J460" s="225"/>
      <c r="K460" s="225"/>
      <c r="L460" s="230"/>
      <c r="M460" s="231"/>
      <c r="N460" s="232"/>
      <c r="O460" s="232"/>
      <c r="P460" s="232"/>
      <c r="Q460" s="232"/>
      <c r="R460" s="232"/>
      <c r="S460" s="232"/>
      <c r="T460" s="23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4" t="s">
        <v>131</v>
      </c>
      <c r="AU460" s="234" t="s">
        <v>83</v>
      </c>
      <c r="AV460" s="13" t="s">
        <v>81</v>
      </c>
      <c r="AW460" s="13" t="s">
        <v>32</v>
      </c>
      <c r="AX460" s="13" t="s">
        <v>76</v>
      </c>
      <c r="AY460" s="234" t="s">
        <v>121</v>
      </c>
    </row>
    <row r="461" s="14" customFormat="1">
      <c r="A461" s="14"/>
      <c r="B461" s="235"/>
      <c r="C461" s="236"/>
      <c r="D461" s="226" t="s">
        <v>131</v>
      </c>
      <c r="E461" s="237" t="s">
        <v>1</v>
      </c>
      <c r="F461" s="238" t="s">
        <v>597</v>
      </c>
      <c r="G461" s="236"/>
      <c r="H461" s="239">
        <v>0.30399999999999999</v>
      </c>
      <c r="I461" s="240"/>
      <c r="J461" s="236"/>
      <c r="K461" s="236"/>
      <c r="L461" s="241"/>
      <c r="M461" s="242"/>
      <c r="N461" s="243"/>
      <c r="O461" s="243"/>
      <c r="P461" s="243"/>
      <c r="Q461" s="243"/>
      <c r="R461" s="243"/>
      <c r="S461" s="243"/>
      <c r="T461" s="244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5" t="s">
        <v>131</v>
      </c>
      <c r="AU461" s="245" t="s">
        <v>83</v>
      </c>
      <c r="AV461" s="14" t="s">
        <v>83</v>
      </c>
      <c r="AW461" s="14" t="s">
        <v>32</v>
      </c>
      <c r="AX461" s="14" t="s">
        <v>76</v>
      </c>
      <c r="AY461" s="245" t="s">
        <v>121</v>
      </c>
    </row>
    <row r="462" s="13" customFormat="1">
      <c r="A462" s="13"/>
      <c r="B462" s="224"/>
      <c r="C462" s="225"/>
      <c r="D462" s="226" t="s">
        <v>131</v>
      </c>
      <c r="E462" s="227" t="s">
        <v>1</v>
      </c>
      <c r="F462" s="228" t="s">
        <v>589</v>
      </c>
      <c r="G462" s="225"/>
      <c r="H462" s="227" t="s">
        <v>1</v>
      </c>
      <c r="I462" s="229"/>
      <c r="J462" s="225"/>
      <c r="K462" s="225"/>
      <c r="L462" s="230"/>
      <c r="M462" s="231"/>
      <c r="N462" s="232"/>
      <c r="O462" s="232"/>
      <c r="P462" s="232"/>
      <c r="Q462" s="232"/>
      <c r="R462" s="232"/>
      <c r="S462" s="232"/>
      <c r="T462" s="23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4" t="s">
        <v>131</v>
      </c>
      <c r="AU462" s="234" t="s">
        <v>83</v>
      </c>
      <c r="AV462" s="13" t="s">
        <v>81</v>
      </c>
      <c r="AW462" s="13" t="s">
        <v>32</v>
      </c>
      <c r="AX462" s="13" t="s">
        <v>76</v>
      </c>
      <c r="AY462" s="234" t="s">
        <v>121</v>
      </c>
    </row>
    <row r="463" s="14" customFormat="1">
      <c r="A463" s="14"/>
      <c r="B463" s="235"/>
      <c r="C463" s="236"/>
      <c r="D463" s="226" t="s">
        <v>131</v>
      </c>
      <c r="E463" s="237" t="s">
        <v>1</v>
      </c>
      <c r="F463" s="238" t="s">
        <v>598</v>
      </c>
      <c r="G463" s="236"/>
      <c r="H463" s="239">
        <v>0.10100000000000001</v>
      </c>
      <c r="I463" s="240"/>
      <c r="J463" s="236"/>
      <c r="K463" s="236"/>
      <c r="L463" s="241"/>
      <c r="M463" s="242"/>
      <c r="N463" s="243"/>
      <c r="O463" s="243"/>
      <c r="P463" s="243"/>
      <c r="Q463" s="243"/>
      <c r="R463" s="243"/>
      <c r="S463" s="243"/>
      <c r="T463" s="244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45" t="s">
        <v>131</v>
      </c>
      <c r="AU463" s="245" t="s">
        <v>83</v>
      </c>
      <c r="AV463" s="14" t="s">
        <v>83</v>
      </c>
      <c r="AW463" s="14" t="s">
        <v>32</v>
      </c>
      <c r="AX463" s="14" t="s">
        <v>76</v>
      </c>
      <c r="AY463" s="245" t="s">
        <v>121</v>
      </c>
    </row>
    <row r="464" s="15" customFormat="1">
      <c r="A464" s="15"/>
      <c r="B464" s="246"/>
      <c r="C464" s="247"/>
      <c r="D464" s="226" t="s">
        <v>131</v>
      </c>
      <c r="E464" s="248" t="s">
        <v>1</v>
      </c>
      <c r="F464" s="249" t="s">
        <v>167</v>
      </c>
      <c r="G464" s="247"/>
      <c r="H464" s="250">
        <v>0.40500000000000003</v>
      </c>
      <c r="I464" s="251"/>
      <c r="J464" s="247"/>
      <c r="K464" s="247"/>
      <c r="L464" s="252"/>
      <c r="M464" s="253"/>
      <c r="N464" s="254"/>
      <c r="O464" s="254"/>
      <c r="P464" s="254"/>
      <c r="Q464" s="254"/>
      <c r="R464" s="254"/>
      <c r="S464" s="254"/>
      <c r="T464" s="255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56" t="s">
        <v>131</v>
      </c>
      <c r="AU464" s="256" t="s">
        <v>83</v>
      </c>
      <c r="AV464" s="15" t="s">
        <v>129</v>
      </c>
      <c r="AW464" s="15" t="s">
        <v>32</v>
      </c>
      <c r="AX464" s="15" t="s">
        <v>81</v>
      </c>
      <c r="AY464" s="256" t="s">
        <v>121</v>
      </c>
    </row>
    <row r="465" s="14" customFormat="1">
      <c r="A465" s="14"/>
      <c r="B465" s="235"/>
      <c r="C465" s="236"/>
      <c r="D465" s="226" t="s">
        <v>131</v>
      </c>
      <c r="E465" s="236"/>
      <c r="F465" s="238" t="s">
        <v>599</v>
      </c>
      <c r="G465" s="236"/>
      <c r="H465" s="239">
        <v>0.44600000000000001</v>
      </c>
      <c r="I465" s="240"/>
      <c r="J465" s="236"/>
      <c r="K465" s="236"/>
      <c r="L465" s="241"/>
      <c r="M465" s="242"/>
      <c r="N465" s="243"/>
      <c r="O465" s="243"/>
      <c r="P465" s="243"/>
      <c r="Q465" s="243"/>
      <c r="R465" s="243"/>
      <c r="S465" s="243"/>
      <c r="T465" s="244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5" t="s">
        <v>131</v>
      </c>
      <c r="AU465" s="245" t="s">
        <v>83</v>
      </c>
      <c r="AV465" s="14" t="s">
        <v>83</v>
      </c>
      <c r="AW465" s="14" t="s">
        <v>4</v>
      </c>
      <c r="AX465" s="14" t="s">
        <v>81</v>
      </c>
      <c r="AY465" s="245" t="s">
        <v>121</v>
      </c>
    </row>
    <row r="466" s="2" customFormat="1" ht="16.5" customHeight="1">
      <c r="A466" s="38"/>
      <c r="B466" s="39"/>
      <c r="C466" s="257" t="s">
        <v>600</v>
      </c>
      <c r="D466" s="257" t="s">
        <v>213</v>
      </c>
      <c r="E466" s="258" t="s">
        <v>484</v>
      </c>
      <c r="F466" s="259" t="s">
        <v>485</v>
      </c>
      <c r="G466" s="260" t="s">
        <v>387</v>
      </c>
      <c r="H466" s="261">
        <v>655.60000000000002</v>
      </c>
      <c r="I466" s="262"/>
      <c r="J466" s="263">
        <f>ROUND(I466*H466,2)</f>
        <v>0</v>
      </c>
      <c r="K466" s="259" t="s">
        <v>1</v>
      </c>
      <c r="L466" s="264"/>
      <c r="M466" s="265" t="s">
        <v>1</v>
      </c>
      <c r="N466" s="266" t="s">
        <v>41</v>
      </c>
      <c r="O466" s="91"/>
      <c r="P466" s="220">
        <f>O466*H466</f>
        <v>0</v>
      </c>
      <c r="Q466" s="220">
        <v>0</v>
      </c>
      <c r="R466" s="220">
        <f>Q466*H466</f>
        <v>0</v>
      </c>
      <c r="S466" s="220">
        <v>0</v>
      </c>
      <c r="T466" s="221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22" t="s">
        <v>282</v>
      </c>
      <c r="AT466" s="222" t="s">
        <v>213</v>
      </c>
      <c r="AU466" s="222" t="s">
        <v>83</v>
      </c>
      <c r="AY466" s="17" t="s">
        <v>121</v>
      </c>
      <c r="BE466" s="223">
        <f>IF(N466="základní",J466,0)</f>
        <v>0</v>
      </c>
      <c r="BF466" s="223">
        <f>IF(N466="snížená",J466,0)</f>
        <v>0</v>
      </c>
      <c r="BG466" s="223">
        <f>IF(N466="zákl. přenesená",J466,0)</f>
        <v>0</v>
      </c>
      <c r="BH466" s="223">
        <f>IF(N466="sníž. přenesená",J466,0)</f>
        <v>0</v>
      </c>
      <c r="BI466" s="223">
        <f>IF(N466="nulová",J466,0)</f>
        <v>0</v>
      </c>
      <c r="BJ466" s="17" t="s">
        <v>81</v>
      </c>
      <c r="BK466" s="223">
        <f>ROUND(I466*H466,2)</f>
        <v>0</v>
      </c>
      <c r="BL466" s="17" t="s">
        <v>207</v>
      </c>
      <c r="BM466" s="222" t="s">
        <v>601</v>
      </c>
    </row>
    <row r="467" s="14" customFormat="1">
      <c r="A467" s="14"/>
      <c r="B467" s="235"/>
      <c r="C467" s="236"/>
      <c r="D467" s="226" t="s">
        <v>131</v>
      </c>
      <c r="E467" s="236"/>
      <c r="F467" s="238" t="s">
        <v>602</v>
      </c>
      <c r="G467" s="236"/>
      <c r="H467" s="239">
        <v>655.60000000000002</v>
      </c>
      <c r="I467" s="240"/>
      <c r="J467" s="236"/>
      <c r="K467" s="236"/>
      <c r="L467" s="241"/>
      <c r="M467" s="242"/>
      <c r="N467" s="243"/>
      <c r="O467" s="243"/>
      <c r="P467" s="243"/>
      <c r="Q467" s="243"/>
      <c r="R467" s="243"/>
      <c r="S467" s="243"/>
      <c r="T467" s="244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5" t="s">
        <v>131</v>
      </c>
      <c r="AU467" s="245" t="s">
        <v>83</v>
      </c>
      <c r="AV467" s="14" t="s">
        <v>83</v>
      </c>
      <c r="AW467" s="14" t="s">
        <v>4</v>
      </c>
      <c r="AX467" s="14" t="s">
        <v>81</v>
      </c>
      <c r="AY467" s="245" t="s">
        <v>121</v>
      </c>
    </row>
    <row r="468" s="2" customFormat="1" ht="24.15" customHeight="1">
      <c r="A468" s="38"/>
      <c r="B468" s="39"/>
      <c r="C468" s="211" t="s">
        <v>603</v>
      </c>
      <c r="D468" s="211" t="s">
        <v>124</v>
      </c>
      <c r="E468" s="212" t="s">
        <v>604</v>
      </c>
      <c r="F468" s="213" t="s">
        <v>605</v>
      </c>
      <c r="G468" s="214" t="s">
        <v>387</v>
      </c>
      <c r="H468" s="215">
        <v>1073</v>
      </c>
      <c r="I468" s="216"/>
      <c r="J468" s="217">
        <f>ROUND(I468*H468,2)</f>
        <v>0</v>
      </c>
      <c r="K468" s="213" t="s">
        <v>128</v>
      </c>
      <c r="L468" s="44"/>
      <c r="M468" s="218" t="s">
        <v>1</v>
      </c>
      <c r="N468" s="219" t="s">
        <v>41</v>
      </c>
      <c r="O468" s="91"/>
      <c r="P468" s="220">
        <f>O468*H468</f>
        <v>0</v>
      </c>
      <c r="Q468" s="220">
        <v>5.0000000000000002E-05</v>
      </c>
      <c r="R468" s="220">
        <f>Q468*H468</f>
        <v>0.053650000000000003</v>
      </c>
      <c r="S468" s="220">
        <v>0</v>
      </c>
      <c r="T468" s="221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22" t="s">
        <v>207</v>
      </c>
      <c r="AT468" s="222" t="s">
        <v>124</v>
      </c>
      <c r="AU468" s="222" t="s">
        <v>83</v>
      </c>
      <c r="AY468" s="17" t="s">
        <v>121</v>
      </c>
      <c r="BE468" s="223">
        <f>IF(N468="základní",J468,0)</f>
        <v>0</v>
      </c>
      <c r="BF468" s="223">
        <f>IF(N468="snížená",J468,0)</f>
        <v>0</v>
      </c>
      <c r="BG468" s="223">
        <f>IF(N468="zákl. přenesená",J468,0)</f>
        <v>0</v>
      </c>
      <c r="BH468" s="223">
        <f>IF(N468="sníž. přenesená",J468,0)</f>
        <v>0</v>
      </c>
      <c r="BI468" s="223">
        <f>IF(N468="nulová",J468,0)</f>
        <v>0</v>
      </c>
      <c r="BJ468" s="17" t="s">
        <v>81</v>
      </c>
      <c r="BK468" s="223">
        <f>ROUND(I468*H468,2)</f>
        <v>0</v>
      </c>
      <c r="BL468" s="17" t="s">
        <v>207</v>
      </c>
      <c r="BM468" s="222" t="s">
        <v>606</v>
      </c>
    </row>
    <row r="469" s="13" customFormat="1">
      <c r="A469" s="13"/>
      <c r="B469" s="224"/>
      <c r="C469" s="225"/>
      <c r="D469" s="226" t="s">
        <v>131</v>
      </c>
      <c r="E469" s="227" t="s">
        <v>1</v>
      </c>
      <c r="F469" s="228" t="s">
        <v>375</v>
      </c>
      <c r="G469" s="225"/>
      <c r="H469" s="227" t="s">
        <v>1</v>
      </c>
      <c r="I469" s="229"/>
      <c r="J469" s="225"/>
      <c r="K469" s="225"/>
      <c r="L469" s="230"/>
      <c r="M469" s="231"/>
      <c r="N469" s="232"/>
      <c r="O469" s="232"/>
      <c r="P469" s="232"/>
      <c r="Q469" s="232"/>
      <c r="R469" s="232"/>
      <c r="S469" s="232"/>
      <c r="T469" s="23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4" t="s">
        <v>131</v>
      </c>
      <c r="AU469" s="234" t="s">
        <v>83</v>
      </c>
      <c r="AV469" s="13" t="s">
        <v>81</v>
      </c>
      <c r="AW469" s="13" t="s">
        <v>32</v>
      </c>
      <c r="AX469" s="13" t="s">
        <v>76</v>
      </c>
      <c r="AY469" s="234" t="s">
        <v>121</v>
      </c>
    </row>
    <row r="470" s="13" customFormat="1">
      <c r="A470" s="13"/>
      <c r="B470" s="224"/>
      <c r="C470" s="225"/>
      <c r="D470" s="226" t="s">
        <v>131</v>
      </c>
      <c r="E470" s="227" t="s">
        <v>1</v>
      </c>
      <c r="F470" s="228" t="s">
        <v>607</v>
      </c>
      <c r="G470" s="225"/>
      <c r="H470" s="227" t="s">
        <v>1</v>
      </c>
      <c r="I470" s="229"/>
      <c r="J470" s="225"/>
      <c r="K470" s="225"/>
      <c r="L470" s="230"/>
      <c r="M470" s="231"/>
      <c r="N470" s="232"/>
      <c r="O470" s="232"/>
      <c r="P470" s="232"/>
      <c r="Q470" s="232"/>
      <c r="R470" s="232"/>
      <c r="S470" s="232"/>
      <c r="T470" s="23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4" t="s">
        <v>131</v>
      </c>
      <c r="AU470" s="234" t="s">
        <v>83</v>
      </c>
      <c r="AV470" s="13" t="s">
        <v>81</v>
      </c>
      <c r="AW470" s="13" t="s">
        <v>32</v>
      </c>
      <c r="AX470" s="13" t="s">
        <v>76</v>
      </c>
      <c r="AY470" s="234" t="s">
        <v>121</v>
      </c>
    </row>
    <row r="471" s="14" customFormat="1">
      <c r="A471" s="14"/>
      <c r="B471" s="235"/>
      <c r="C471" s="236"/>
      <c r="D471" s="226" t="s">
        <v>131</v>
      </c>
      <c r="E471" s="237" t="s">
        <v>1</v>
      </c>
      <c r="F471" s="238" t="s">
        <v>608</v>
      </c>
      <c r="G471" s="236"/>
      <c r="H471" s="239">
        <v>1073</v>
      </c>
      <c r="I471" s="240"/>
      <c r="J471" s="236"/>
      <c r="K471" s="236"/>
      <c r="L471" s="241"/>
      <c r="M471" s="242"/>
      <c r="N471" s="243"/>
      <c r="O471" s="243"/>
      <c r="P471" s="243"/>
      <c r="Q471" s="243"/>
      <c r="R471" s="243"/>
      <c r="S471" s="243"/>
      <c r="T471" s="244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45" t="s">
        <v>131</v>
      </c>
      <c r="AU471" s="245" t="s">
        <v>83</v>
      </c>
      <c r="AV471" s="14" t="s">
        <v>83</v>
      </c>
      <c r="AW471" s="14" t="s">
        <v>32</v>
      </c>
      <c r="AX471" s="14" t="s">
        <v>81</v>
      </c>
      <c r="AY471" s="245" t="s">
        <v>121</v>
      </c>
    </row>
    <row r="472" s="2" customFormat="1" ht="21.75" customHeight="1">
      <c r="A472" s="38"/>
      <c r="B472" s="39"/>
      <c r="C472" s="257" t="s">
        <v>609</v>
      </c>
      <c r="D472" s="257" t="s">
        <v>213</v>
      </c>
      <c r="E472" s="258" t="s">
        <v>610</v>
      </c>
      <c r="F472" s="259" t="s">
        <v>611</v>
      </c>
      <c r="G472" s="260" t="s">
        <v>145</v>
      </c>
      <c r="H472" s="261">
        <v>1.1799999999999999</v>
      </c>
      <c r="I472" s="262"/>
      <c r="J472" s="263">
        <f>ROUND(I472*H472,2)</f>
        <v>0</v>
      </c>
      <c r="K472" s="259" t="s">
        <v>128</v>
      </c>
      <c r="L472" s="264"/>
      <c r="M472" s="265" t="s">
        <v>1</v>
      </c>
      <c r="N472" s="266" t="s">
        <v>41</v>
      </c>
      <c r="O472" s="91"/>
      <c r="P472" s="220">
        <f>O472*H472</f>
        <v>0</v>
      </c>
      <c r="Q472" s="220">
        <v>1</v>
      </c>
      <c r="R472" s="220">
        <f>Q472*H472</f>
        <v>1.1799999999999999</v>
      </c>
      <c r="S472" s="220">
        <v>0</v>
      </c>
      <c r="T472" s="221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22" t="s">
        <v>282</v>
      </c>
      <c r="AT472" s="222" t="s">
        <v>213</v>
      </c>
      <c r="AU472" s="222" t="s">
        <v>83</v>
      </c>
      <c r="AY472" s="17" t="s">
        <v>121</v>
      </c>
      <c r="BE472" s="223">
        <f>IF(N472="základní",J472,0)</f>
        <v>0</v>
      </c>
      <c r="BF472" s="223">
        <f>IF(N472="snížená",J472,0)</f>
        <v>0</v>
      </c>
      <c r="BG472" s="223">
        <f>IF(N472="zákl. přenesená",J472,0)</f>
        <v>0</v>
      </c>
      <c r="BH472" s="223">
        <f>IF(N472="sníž. přenesená",J472,0)</f>
        <v>0</v>
      </c>
      <c r="BI472" s="223">
        <f>IF(N472="nulová",J472,0)</f>
        <v>0</v>
      </c>
      <c r="BJ472" s="17" t="s">
        <v>81</v>
      </c>
      <c r="BK472" s="223">
        <f>ROUND(I472*H472,2)</f>
        <v>0</v>
      </c>
      <c r="BL472" s="17" t="s">
        <v>207</v>
      </c>
      <c r="BM472" s="222" t="s">
        <v>612</v>
      </c>
    </row>
    <row r="473" s="2" customFormat="1">
      <c r="A473" s="38"/>
      <c r="B473" s="39"/>
      <c r="C473" s="40"/>
      <c r="D473" s="226" t="s">
        <v>217</v>
      </c>
      <c r="E473" s="40"/>
      <c r="F473" s="267" t="s">
        <v>613</v>
      </c>
      <c r="G473" s="40"/>
      <c r="H473" s="40"/>
      <c r="I473" s="268"/>
      <c r="J473" s="40"/>
      <c r="K473" s="40"/>
      <c r="L473" s="44"/>
      <c r="M473" s="269"/>
      <c r="N473" s="270"/>
      <c r="O473" s="91"/>
      <c r="P473" s="91"/>
      <c r="Q473" s="91"/>
      <c r="R473" s="91"/>
      <c r="S473" s="91"/>
      <c r="T473" s="92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T473" s="17" t="s">
        <v>217</v>
      </c>
      <c r="AU473" s="17" t="s">
        <v>83</v>
      </c>
    </row>
    <row r="474" s="13" customFormat="1">
      <c r="A474" s="13"/>
      <c r="B474" s="224"/>
      <c r="C474" s="225"/>
      <c r="D474" s="226" t="s">
        <v>131</v>
      </c>
      <c r="E474" s="227" t="s">
        <v>1</v>
      </c>
      <c r="F474" s="228" t="s">
        <v>375</v>
      </c>
      <c r="G474" s="225"/>
      <c r="H474" s="227" t="s">
        <v>1</v>
      </c>
      <c r="I474" s="229"/>
      <c r="J474" s="225"/>
      <c r="K474" s="225"/>
      <c r="L474" s="230"/>
      <c r="M474" s="231"/>
      <c r="N474" s="232"/>
      <c r="O474" s="232"/>
      <c r="P474" s="232"/>
      <c r="Q474" s="232"/>
      <c r="R474" s="232"/>
      <c r="S474" s="232"/>
      <c r="T474" s="23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4" t="s">
        <v>131</v>
      </c>
      <c r="AU474" s="234" t="s">
        <v>83</v>
      </c>
      <c r="AV474" s="13" t="s">
        <v>81</v>
      </c>
      <c r="AW474" s="13" t="s">
        <v>32</v>
      </c>
      <c r="AX474" s="13" t="s">
        <v>76</v>
      </c>
      <c r="AY474" s="234" t="s">
        <v>121</v>
      </c>
    </row>
    <row r="475" s="13" customFormat="1">
      <c r="A475" s="13"/>
      <c r="B475" s="224"/>
      <c r="C475" s="225"/>
      <c r="D475" s="226" t="s">
        <v>131</v>
      </c>
      <c r="E475" s="227" t="s">
        <v>1</v>
      </c>
      <c r="F475" s="228" t="s">
        <v>607</v>
      </c>
      <c r="G475" s="225"/>
      <c r="H475" s="227" t="s">
        <v>1</v>
      </c>
      <c r="I475" s="229"/>
      <c r="J475" s="225"/>
      <c r="K475" s="225"/>
      <c r="L475" s="230"/>
      <c r="M475" s="231"/>
      <c r="N475" s="232"/>
      <c r="O475" s="232"/>
      <c r="P475" s="232"/>
      <c r="Q475" s="232"/>
      <c r="R475" s="232"/>
      <c r="S475" s="232"/>
      <c r="T475" s="23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4" t="s">
        <v>131</v>
      </c>
      <c r="AU475" s="234" t="s">
        <v>83</v>
      </c>
      <c r="AV475" s="13" t="s">
        <v>81</v>
      </c>
      <c r="AW475" s="13" t="s">
        <v>32</v>
      </c>
      <c r="AX475" s="13" t="s">
        <v>76</v>
      </c>
      <c r="AY475" s="234" t="s">
        <v>121</v>
      </c>
    </row>
    <row r="476" s="14" customFormat="1">
      <c r="A476" s="14"/>
      <c r="B476" s="235"/>
      <c r="C476" s="236"/>
      <c r="D476" s="226" t="s">
        <v>131</v>
      </c>
      <c r="E476" s="237" t="s">
        <v>1</v>
      </c>
      <c r="F476" s="238" t="s">
        <v>614</v>
      </c>
      <c r="G476" s="236"/>
      <c r="H476" s="239">
        <v>1.073</v>
      </c>
      <c r="I476" s="240"/>
      <c r="J476" s="236"/>
      <c r="K476" s="236"/>
      <c r="L476" s="241"/>
      <c r="M476" s="242"/>
      <c r="N476" s="243"/>
      <c r="O476" s="243"/>
      <c r="P476" s="243"/>
      <c r="Q476" s="243"/>
      <c r="R476" s="243"/>
      <c r="S476" s="243"/>
      <c r="T476" s="244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5" t="s">
        <v>131</v>
      </c>
      <c r="AU476" s="245" t="s">
        <v>83</v>
      </c>
      <c r="AV476" s="14" t="s">
        <v>83</v>
      </c>
      <c r="AW476" s="14" t="s">
        <v>32</v>
      </c>
      <c r="AX476" s="14" t="s">
        <v>81</v>
      </c>
      <c r="AY476" s="245" t="s">
        <v>121</v>
      </c>
    </row>
    <row r="477" s="14" customFormat="1">
      <c r="A477" s="14"/>
      <c r="B477" s="235"/>
      <c r="C477" s="236"/>
      <c r="D477" s="226" t="s">
        <v>131</v>
      </c>
      <c r="E477" s="236"/>
      <c r="F477" s="238" t="s">
        <v>615</v>
      </c>
      <c r="G477" s="236"/>
      <c r="H477" s="239">
        <v>1.1799999999999999</v>
      </c>
      <c r="I477" s="240"/>
      <c r="J477" s="236"/>
      <c r="K477" s="236"/>
      <c r="L477" s="241"/>
      <c r="M477" s="242"/>
      <c r="N477" s="243"/>
      <c r="O477" s="243"/>
      <c r="P477" s="243"/>
      <c r="Q477" s="243"/>
      <c r="R477" s="243"/>
      <c r="S477" s="243"/>
      <c r="T477" s="244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5" t="s">
        <v>131</v>
      </c>
      <c r="AU477" s="245" t="s">
        <v>83</v>
      </c>
      <c r="AV477" s="14" t="s">
        <v>83</v>
      </c>
      <c r="AW477" s="14" t="s">
        <v>4</v>
      </c>
      <c r="AX477" s="14" t="s">
        <v>81</v>
      </c>
      <c r="AY477" s="245" t="s">
        <v>121</v>
      </c>
    </row>
    <row r="478" s="2" customFormat="1" ht="16.5" customHeight="1">
      <c r="A478" s="38"/>
      <c r="B478" s="39"/>
      <c r="C478" s="257" t="s">
        <v>616</v>
      </c>
      <c r="D478" s="257" t="s">
        <v>213</v>
      </c>
      <c r="E478" s="258" t="s">
        <v>484</v>
      </c>
      <c r="F478" s="259" t="s">
        <v>485</v>
      </c>
      <c r="G478" s="260" t="s">
        <v>387</v>
      </c>
      <c r="H478" s="261">
        <v>1180.3</v>
      </c>
      <c r="I478" s="262"/>
      <c r="J478" s="263">
        <f>ROUND(I478*H478,2)</f>
        <v>0</v>
      </c>
      <c r="K478" s="259" t="s">
        <v>1</v>
      </c>
      <c r="L478" s="264"/>
      <c r="M478" s="265" t="s">
        <v>1</v>
      </c>
      <c r="N478" s="266" t="s">
        <v>41</v>
      </c>
      <c r="O478" s="91"/>
      <c r="P478" s="220">
        <f>O478*H478</f>
        <v>0</v>
      </c>
      <c r="Q478" s="220">
        <v>0</v>
      </c>
      <c r="R478" s="220">
        <f>Q478*H478</f>
        <v>0</v>
      </c>
      <c r="S478" s="220">
        <v>0</v>
      </c>
      <c r="T478" s="221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22" t="s">
        <v>282</v>
      </c>
      <c r="AT478" s="222" t="s">
        <v>213</v>
      </c>
      <c r="AU478" s="222" t="s">
        <v>83</v>
      </c>
      <c r="AY478" s="17" t="s">
        <v>121</v>
      </c>
      <c r="BE478" s="223">
        <f>IF(N478="základní",J478,0)</f>
        <v>0</v>
      </c>
      <c r="BF478" s="223">
        <f>IF(N478="snížená",J478,0)</f>
        <v>0</v>
      </c>
      <c r="BG478" s="223">
        <f>IF(N478="zákl. přenesená",J478,0)</f>
        <v>0</v>
      </c>
      <c r="BH478" s="223">
        <f>IF(N478="sníž. přenesená",J478,0)</f>
        <v>0</v>
      </c>
      <c r="BI478" s="223">
        <f>IF(N478="nulová",J478,0)</f>
        <v>0</v>
      </c>
      <c r="BJ478" s="17" t="s">
        <v>81</v>
      </c>
      <c r="BK478" s="223">
        <f>ROUND(I478*H478,2)</f>
        <v>0</v>
      </c>
      <c r="BL478" s="17" t="s">
        <v>207</v>
      </c>
      <c r="BM478" s="222" t="s">
        <v>617</v>
      </c>
    </row>
    <row r="479" s="14" customFormat="1">
      <c r="A479" s="14"/>
      <c r="B479" s="235"/>
      <c r="C479" s="236"/>
      <c r="D479" s="226" t="s">
        <v>131</v>
      </c>
      <c r="E479" s="236"/>
      <c r="F479" s="238" t="s">
        <v>618</v>
      </c>
      <c r="G479" s="236"/>
      <c r="H479" s="239">
        <v>1180.3</v>
      </c>
      <c r="I479" s="240"/>
      <c r="J479" s="236"/>
      <c r="K479" s="236"/>
      <c r="L479" s="241"/>
      <c r="M479" s="242"/>
      <c r="N479" s="243"/>
      <c r="O479" s="243"/>
      <c r="P479" s="243"/>
      <c r="Q479" s="243"/>
      <c r="R479" s="243"/>
      <c r="S479" s="243"/>
      <c r="T479" s="244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5" t="s">
        <v>131</v>
      </c>
      <c r="AU479" s="245" t="s">
        <v>83</v>
      </c>
      <c r="AV479" s="14" t="s">
        <v>83</v>
      </c>
      <c r="AW479" s="14" t="s">
        <v>4</v>
      </c>
      <c r="AX479" s="14" t="s">
        <v>81</v>
      </c>
      <c r="AY479" s="245" t="s">
        <v>121</v>
      </c>
    </row>
    <row r="480" s="2" customFormat="1" ht="24.15" customHeight="1">
      <c r="A480" s="38"/>
      <c r="B480" s="39"/>
      <c r="C480" s="211" t="s">
        <v>619</v>
      </c>
      <c r="D480" s="211" t="s">
        <v>124</v>
      </c>
      <c r="E480" s="212" t="s">
        <v>620</v>
      </c>
      <c r="F480" s="213" t="s">
        <v>621</v>
      </c>
      <c r="G480" s="214" t="s">
        <v>145</v>
      </c>
      <c r="H480" s="215">
        <v>4.8280000000000003</v>
      </c>
      <c r="I480" s="216"/>
      <c r="J480" s="217">
        <f>ROUND(I480*H480,2)</f>
        <v>0</v>
      </c>
      <c r="K480" s="213" t="s">
        <v>128</v>
      </c>
      <c r="L480" s="44"/>
      <c r="M480" s="218" t="s">
        <v>1</v>
      </c>
      <c r="N480" s="219" t="s">
        <v>41</v>
      </c>
      <c r="O480" s="91"/>
      <c r="P480" s="220">
        <f>O480*H480</f>
        <v>0</v>
      </c>
      <c r="Q480" s="220">
        <v>0</v>
      </c>
      <c r="R480" s="220">
        <f>Q480*H480</f>
        <v>0</v>
      </c>
      <c r="S480" s="220">
        <v>0</v>
      </c>
      <c r="T480" s="221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22" t="s">
        <v>207</v>
      </c>
      <c r="AT480" s="222" t="s">
        <v>124</v>
      </c>
      <c r="AU480" s="222" t="s">
        <v>83</v>
      </c>
      <c r="AY480" s="17" t="s">
        <v>121</v>
      </c>
      <c r="BE480" s="223">
        <f>IF(N480="základní",J480,0)</f>
        <v>0</v>
      </c>
      <c r="BF480" s="223">
        <f>IF(N480="snížená",J480,0)</f>
        <v>0</v>
      </c>
      <c r="BG480" s="223">
        <f>IF(N480="zákl. přenesená",J480,0)</f>
        <v>0</v>
      </c>
      <c r="BH480" s="223">
        <f>IF(N480="sníž. přenesená",J480,0)</f>
        <v>0</v>
      </c>
      <c r="BI480" s="223">
        <f>IF(N480="nulová",J480,0)</f>
        <v>0</v>
      </c>
      <c r="BJ480" s="17" t="s">
        <v>81</v>
      </c>
      <c r="BK480" s="223">
        <f>ROUND(I480*H480,2)</f>
        <v>0</v>
      </c>
      <c r="BL480" s="17" t="s">
        <v>207</v>
      </c>
      <c r="BM480" s="222" t="s">
        <v>622</v>
      </c>
    </row>
    <row r="481" s="2" customFormat="1" ht="24.15" customHeight="1">
      <c r="A481" s="38"/>
      <c r="B481" s="39"/>
      <c r="C481" s="211" t="s">
        <v>623</v>
      </c>
      <c r="D481" s="211" t="s">
        <v>124</v>
      </c>
      <c r="E481" s="212" t="s">
        <v>624</v>
      </c>
      <c r="F481" s="213" t="s">
        <v>625</v>
      </c>
      <c r="G481" s="214" t="s">
        <v>145</v>
      </c>
      <c r="H481" s="215">
        <v>4.8280000000000003</v>
      </c>
      <c r="I481" s="216"/>
      <c r="J481" s="217">
        <f>ROUND(I481*H481,2)</f>
        <v>0</v>
      </c>
      <c r="K481" s="213" t="s">
        <v>128</v>
      </c>
      <c r="L481" s="44"/>
      <c r="M481" s="218" t="s">
        <v>1</v>
      </c>
      <c r="N481" s="219" t="s">
        <v>41</v>
      </c>
      <c r="O481" s="91"/>
      <c r="P481" s="220">
        <f>O481*H481</f>
        <v>0</v>
      </c>
      <c r="Q481" s="220">
        <v>0</v>
      </c>
      <c r="R481" s="220">
        <f>Q481*H481</f>
        <v>0</v>
      </c>
      <c r="S481" s="220">
        <v>0</v>
      </c>
      <c r="T481" s="221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22" t="s">
        <v>207</v>
      </c>
      <c r="AT481" s="222" t="s">
        <v>124</v>
      </c>
      <c r="AU481" s="222" t="s">
        <v>83</v>
      </c>
      <c r="AY481" s="17" t="s">
        <v>121</v>
      </c>
      <c r="BE481" s="223">
        <f>IF(N481="základní",J481,0)</f>
        <v>0</v>
      </c>
      <c r="BF481" s="223">
        <f>IF(N481="snížená",J481,0)</f>
        <v>0</v>
      </c>
      <c r="BG481" s="223">
        <f>IF(N481="zákl. přenesená",J481,0)</f>
        <v>0</v>
      </c>
      <c r="BH481" s="223">
        <f>IF(N481="sníž. přenesená",J481,0)</f>
        <v>0</v>
      </c>
      <c r="BI481" s="223">
        <f>IF(N481="nulová",J481,0)</f>
        <v>0</v>
      </c>
      <c r="BJ481" s="17" t="s">
        <v>81</v>
      </c>
      <c r="BK481" s="223">
        <f>ROUND(I481*H481,2)</f>
        <v>0</v>
      </c>
      <c r="BL481" s="17" t="s">
        <v>207</v>
      </c>
      <c r="BM481" s="222" t="s">
        <v>626</v>
      </c>
    </row>
    <row r="482" s="12" customFormat="1" ht="22.8" customHeight="1">
      <c r="A482" s="12"/>
      <c r="B482" s="195"/>
      <c r="C482" s="196"/>
      <c r="D482" s="197" t="s">
        <v>75</v>
      </c>
      <c r="E482" s="209" t="s">
        <v>627</v>
      </c>
      <c r="F482" s="209" t="s">
        <v>628</v>
      </c>
      <c r="G482" s="196"/>
      <c r="H482" s="196"/>
      <c r="I482" s="199"/>
      <c r="J482" s="210">
        <f>BK482</f>
        <v>0</v>
      </c>
      <c r="K482" s="196"/>
      <c r="L482" s="201"/>
      <c r="M482" s="202"/>
      <c r="N482" s="203"/>
      <c r="O482" s="203"/>
      <c r="P482" s="204">
        <f>P483</f>
        <v>0</v>
      </c>
      <c r="Q482" s="203"/>
      <c r="R482" s="204">
        <f>R483</f>
        <v>0</v>
      </c>
      <c r="S482" s="203"/>
      <c r="T482" s="205">
        <f>T483</f>
        <v>0</v>
      </c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R482" s="206" t="s">
        <v>83</v>
      </c>
      <c r="AT482" s="207" t="s">
        <v>75</v>
      </c>
      <c r="AU482" s="207" t="s">
        <v>81</v>
      </c>
      <c r="AY482" s="206" t="s">
        <v>121</v>
      </c>
      <c r="BK482" s="208">
        <f>BK483</f>
        <v>0</v>
      </c>
    </row>
    <row r="483" s="2" customFormat="1" ht="24.15" customHeight="1">
      <c r="A483" s="38"/>
      <c r="B483" s="39"/>
      <c r="C483" s="211" t="s">
        <v>629</v>
      </c>
      <c r="D483" s="211" t="s">
        <v>124</v>
      </c>
      <c r="E483" s="212" t="s">
        <v>630</v>
      </c>
      <c r="F483" s="213" t="s">
        <v>631</v>
      </c>
      <c r="G483" s="214" t="s">
        <v>412</v>
      </c>
      <c r="H483" s="215">
        <v>1</v>
      </c>
      <c r="I483" s="216"/>
      <c r="J483" s="217">
        <f>ROUND(I483*H483,2)</f>
        <v>0</v>
      </c>
      <c r="K483" s="213" t="s">
        <v>1</v>
      </c>
      <c r="L483" s="44"/>
      <c r="M483" s="218" t="s">
        <v>1</v>
      </c>
      <c r="N483" s="219" t="s">
        <v>41</v>
      </c>
      <c r="O483" s="91"/>
      <c r="P483" s="220">
        <f>O483*H483</f>
        <v>0</v>
      </c>
      <c r="Q483" s="220">
        <v>0</v>
      </c>
      <c r="R483" s="220">
        <f>Q483*H483</f>
        <v>0</v>
      </c>
      <c r="S483" s="220">
        <v>0</v>
      </c>
      <c r="T483" s="221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22" t="s">
        <v>207</v>
      </c>
      <c r="AT483" s="222" t="s">
        <v>124</v>
      </c>
      <c r="AU483" s="222" t="s">
        <v>83</v>
      </c>
      <c r="AY483" s="17" t="s">
        <v>121</v>
      </c>
      <c r="BE483" s="223">
        <f>IF(N483="základní",J483,0)</f>
        <v>0</v>
      </c>
      <c r="BF483" s="223">
        <f>IF(N483="snížená",J483,0)</f>
        <v>0</v>
      </c>
      <c r="BG483" s="223">
        <f>IF(N483="zákl. přenesená",J483,0)</f>
        <v>0</v>
      </c>
      <c r="BH483" s="223">
        <f>IF(N483="sníž. přenesená",J483,0)</f>
        <v>0</v>
      </c>
      <c r="BI483" s="223">
        <f>IF(N483="nulová",J483,0)</f>
        <v>0</v>
      </c>
      <c r="BJ483" s="17" t="s">
        <v>81</v>
      </c>
      <c r="BK483" s="223">
        <f>ROUND(I483*H483,2)</f>
        <v>0</v>
      </c>
      <c r="BL483" s="17" t="s">
        <v>207</v>
      </c>
      <c r="BM483" s="222" t="s">
        <v>632</v>
      </c>
    </row>
    <row r="484" s="12" customFormat="1" ht="22.8" customHeight="1">
      <c r="A484" s="12"/>
      <c r="B484" s="195"/>
      <c r="C484" s="196"/>
      <c r="D484" s="197" t="s">
        <v>75</v>
      </c>
      <c r="E484" s="209" t="s">
        <v>633</v>
      </c>
      <c r="F484" s="209" t="s">
        <v>634</v>
      </c>
      <c r="G484" s="196"/>
      <c r="H484" s="196"/>
      <c r="I484" s="199"/>
      <c r="J484" s="210">
        <f>BK484</f>
        <v>0</v>
      </c>
      <c r="K484" s="196"/>
      <c r="L484" s="201"/>
      <c r="M484" s="202"/>
      <c r="N484" s="203"/>
      <c r="O484" s="203"/>
      <c r="P484" s="204">
        <f>SUM(P485:P489)</f>
        <v>0</v>
      </c>
      <c r="Q484" s="203"/>
      <c r="R484" s="204">
        <f>SUM(R485:R489)</f>
        <v>0.0075946</v>
      </c>
      <c r="S484" s="203"/>
      <c r="T484" s="205">
        <f>SUM(T485:T489)</f>
        <v>0</v>
      </c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R484" s="206" t="s">
        <v>83</v>
      </c>
      <c r="AT484" s="207" t="s">
        <v>75</v>
      </c>
      <c r="AU484" s="207" t="s">
        <v>81</v>
      </c>
      <c r="AY484" s="206" t="s">
        <v>121</v>
      </c>
      <c r="BK484" s="208">
        <f>SUM(BK485:BK489)</f>
        <v>0</v>
      </c>
    </row>
    <row r="485" s="2" customFormat="1" ht="24.15" customHeight="1">
      <c r="A485" s="38"/>
      <c r="B485" s="39"/>
      <c r="C485" s="211" t="s">
        <v>635</v>
      </c>
      <c r="D485" s="211" t="s">
        <v>124</v>
      </c>
      <c r="E485" s="212" t="s">
        <v>636</v>
      </c>
      <c r="F485" s="213" t="s">
        <v>637</v>
      </c>
      <c r="G485" s="214" t="s">
        <v>127</v>
      </c>
      <c r="H485" s="215">
        <v>16.510000000000002</v>
      </c>
      <c r="I485" s="216"/>
      <c r="J485" s="217">
        <f>ROUND(I485*H485,2)</f>
        <v>0</v>
      </c>
      <c r="K485" s="213" t="s">
        <v>128</v>
      </c>
      <c r="L485" s="44"/>
      <c r="M485" s="218" t="s">
        <v>1</v>
      </c>
      <c r="N485" s="219" t="s">
        <v>41</v>
      </c>
      <c r="O485" s="91"/>
      <c r="P485" s="220">
        <f>O485*H485</f>
        <v>0</v>
      </c>
      <c r="Q485" s="220">
        <v>0.00020000000000000001</v>
      </c>
      <c r="R485" s="220">
        <f>Q485*H485</f>
        <v>0.0033020000000000007</v>
      </c>
      <c r="S485" s="220">
        <v>0</v>
      </c>
      <c r="T485" s="221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22" t="s">
        <v>207</v>
      </c>
      <c r="AT485" s="222" t="s">
        <v>124</v>
      </c>
      <c r="AU485" s="222" t="s">
        <v>83</v>
      </c>
      <c r="AY485" s="17" t="s">
        <v>121</v>
      </c>
      <c r="BE485" s="223">
        <f>IF(N485="základní",J485,0)</f>
        <v>0</v>
      </c>
      <c r="BF485" s="223">
        <f>IF(N485="snížená",J485,0)</f>
        <v>0</v>
      </c>
      <c r="BG485" s="223">
        <f>IF(N485="zákl. přenesená",J485,0)</f>
        <v>0</v>
      </c>
      <c r="BH485" s="223">
        <f>IF(N485="sníž. přenesená",J485,0)</f>
        <v>0</v>
      </c>
      <c r="BI485" s="223">
        <f>IF(N485="nulová",J485,0)</f>
        <v>0</v>
      </c>
      <c r="BJ485" s="17" t="s">
        <v>81</v>
      </c>
      <c r="BK485" s="223">
        <f>ROUND(I485*H485,2)</f>
        <v>0</v>
      </c>
      <c r="BL485" s="17" t="s">
        <v>207</v>
      </c>
      <c r="BM485" s="222" t="s">
        <v>638</v>
      </c>
    </row>
    <row r="486" s="2" customFormat="1" ht="33" customHeight="1">
      <c r="A486" s="38"/>
      <c r="B486" s="39"/>
      <c r="C486" s="211" t="s">
        <v>639</v>
      </c>
      <c r="D486" s="211" t="s">
        <v>124</v>
      </c>
      <c r="E486" s="212" t="s">
        <v>640</v>
      </c>
      <c r="F486" s="213" t="s">
        <v>641</v>
      </c>
      <c r="G486" s="214" t="s">
        <v>127</v>
      </c>
      <c r="H486" s="215">
        <v>16.510000000000002</v>
      </c>
      <c r="I486" s="216"/>
      <c r="J486" s="217">
        <f>ROUND(I486*H486,2)</f>
        <v>0</v>
      </c>
      <c r="K486" s="213" t="s">
        <v>128</v>
      </c>
      <c r="L486" s="44"/>
      <c r="M486" s="218" t="s">
        <v>1</v>
      </c>
      <c r="N486" s="219" t="s">
        <v>41</v>
      </c>
      <c r="O486" s="91"/>
      <c r="P486" s="220">
        <f>O486*H486</f>
        <v>0</v>
      </c>
      <c r="Q486" s="220">
        <v>0.00025999999999999998</v>
      </c>
      <c r="R486" s="220">
        <f>Q486*H486</f>
        <v>0.0042925999999999997</v>
      </c>
      <c r="S486" s="220">
        <v>0</v>
      </c>
      <c r="T486" s="221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22" t="s">
        <v>207</v>
      </c>
      <c r="AT486" s="222" t="s">
        <v>124</v>
      </c>
      <c r="AU486" s="222" t="s">
        <v>83</v>
      </c>
      <c r="AY486" s="17" t="s">
        <v>121</v>
      </c>
      <c r="BE486" s="223">
        <f>IF(N486="základní",J486,0)</f>
        <v>0</v>
      </c>
      <c r="BF486" s="223">
        <f>IF(N486="snížená",J486,0)</f>
        <v>0</v>
      </c>
      <c r="BG486" s="223">
        <f>IF(N486="zákl. přenesená",J486,0)</f>
        <v>0</v>
      </c>
      <c r="BH486" s="223">
        <f>IF(N486="sníž. přenesená",J486,0)</f>
        <v>0</v>
      </c>
      <c r="BI486" s="223">
        <f>IF(N486="nulová",J486,0)</f>
        <v>0</v>
      </c>
      <c r="BJ486" s="17" t="s">
        <v>81</v>
      </c>
      <c r="BK486" s="223">
        <f>ROUND(I486*H486,2)</f>
        <v>0</v>
      </c>
      <c r="BL486" s="17" t="s">
        <v>207</v>
      </c>
      <c r="BM486" s="222" t="s">
        <v>642</v>
      </c>
    </row>
    <row r="487" s="14" customFormat="1">
      <c r="A487" s="14"/>
      <c r="B487" s="235"/>
      <c r="C487" s="236"/>
      <c r="D487" s="226" t="s">
        <v>131</v>
      </c>
      <c r="E487" s="237" t="s">
        <v>1</v>
      </c>
      <c r="F487" s="238" t="s">
        <v>643</v>
      </c>
      <c r="G487" s="236"/>
      <c r="H487" s="239">
        <v>8.5090000000000003</v>
      </c>
      <c r="I487" s="240"/>
      <c r="J487" s="236"/>
      <c r="K487" s="236"/>
      <c r="L487" s="241"/>
      <c r="M487" s="242"/>
      <c r="N487" s="243"/>
      <c r="O487" s="243"/>
      <c r="P487" s="243"/>
      <c r="Q487" s="243"/>
      <c r="R487" s="243"/>
      <c r="S487" s="243"/>
      <c r="T487" s="244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45" t="s">
        <v>131</v>
      </c>
      <c r="AU487" s="245" t="s">
        <v>83</v>
      </c>
      <c r="AV487" s="14" t="s">
        <v>83</v>
      </c>
      <c r="AW487" s="14" t="s">
        <v>32</v>
      </c>
      <c r="AX487" s="14" t="s">
        <v>76</v>
      </c>
      <c r="AY487" s="245" t="s">
        <v>121</v>
      </c>
    </row>
    <row r="488" s="14" customFormat="1">
      <c r="A488" s="14"/>
      <c r="B488" s="235"/>
      <c r="C488" s="236"/>
      <c r="D488" s="226" t="s">
        <v>131</v>
      </c>
      <c r="E488" s="237" t="s">
        <v>1</v>
      </c>
      <c r="F488" s="238" t="s">
        <v>644</v>
      </c>
      <c r="G488" s="236"/>
      <c r="H488" s="239">
        <v>8.0009999999999994</v>
      </c>
      <c r="I488" s="240"/>
      <c r="J488" s="236"/>
      <c r="K488" s="236"/>
      <c r="L488" s="241"/>
      <c r="M488" s="242"/>
      <c r="N488" s="243"/>
      <c r="O488" s="243"/>
      <c r="P488" s="243"/>
      <c r="Q488" s="243"/>
      <c r="R488" s="243"/>
      <c r="S488" s="243"/>
      <c r="T488" s="244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5" t="s">
        <v>131</v>
      </c>
      <c r="AU488" s="245" t="s">
        <v>83</v>
      </c>
      <c r="AV488" s="14" t="s">
        <v>83</v>
      </c>
      <c r="AW488" s="14" t="s">
        <v>32</v>
      </c>
      <c r="AX488" s="14" t="s">
        <v>76</v>
      </c>
      <c r="AY488" s="245" t="s">
        <v>121</v>
      </c>
    </row>
    <row r="489" s="15" customFormat="1">
      <c r="A489" s="15"/>
      <c r="B489" s="246"/>
      <c r="C489" s="247"/>
      <c r="D489" s="226" t="s">
        <v>131</v>
      </c>
      <c r="E489" s="248" t="s">
        <v>1</v>
      </c>
      <c r="F489" s="249" t="s">
        <v>167</v>
      </c>
      <c r="G489" s="247"/>
      <c r="H489" s="250">
        <v>16.509999999999998</v>
      </c>
      <c r="I489" s="251"/>
      <c r="J489" s="247"/>
      <c r="K489" s="247"/>
      <c r="L489" s="252"/>
      <c r="M489" s="253"/>
      <c r="N489" s="254"/>
      <c r="O489" s="254"/>
      <c r="P489" s="254"/>
      <c r="Q489" s="254"/>
      <c r="R489" s="254"/>
      <c r="S489" s="254"/>
      <c r="T489" s="255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56" t="s">
        <v>131</v>
      </c>
      <c r="AU489" s="256" t="s">
        <v>83</v>
      </c>
      <c r="AV489" s="15" t="s">
        <v>129</v>
      </c>
      <c r="AW489" s="15" t="s">
        <v>32</v>
      </c>
      <c r="AX489" s="15" t="s">
        <v>81</v>
      </c>
      <c r="AY489" s="256" t="s">
        <v>121</v>
      </c>
    </row>
    <row r="490" s="12" customFormat="1" ht="25.92" customHeight="1">
      <c r="A490" s="12"/>
      <c r="B490" s="195"/>
      <c r="C490" s="196"/>
      <c r="D490" s="197" t="s">
        <v>75</v>
      </c>
      <c r="E490" s="198" t="s">
        <v>645</v>
      </c>
      <c r="F490" s="198" t="s">
        <v>646</v>
      </c>
      <c r="G490" s="196"/>
      <c r="H490" s="196"/>
      <c r="I490" s="199"/>
      <c r="J490" s="200">
        <f>BK490</f>
        <v>0</v>
      </c>
      <c r="K490" s="196"/>
      <c r="L490" s="201"/>
      <c r="M490" s="202"/>
      <c r="N490" s="203"/>
      <c r="O490" s="203"/>
      <c r="P490" s="204">
        <f>SUM(P491:P494)</f>
        <v>0</v>
      </c>
      <c r="Q490" s="203"/>
      <c r="R490" s="204">
        <f>SUM(R491:R494)</f>
        <v>0</v>
      </c>
      <c r="S490" s="203"/>
      <c r="T490" s="205">
        <f>SUM(T491:T494)</f>
        <v>0</v>
      </c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R490" s="206" t="s">
        <v>129</v>
      </c>
      <c r="AT490" s="207" t="s">
        <v>75</v>
      </c>
      <c r="AU490" s="207" t="s">
        <v>76</v>
      </c>
      <c r="AY490" s="206" t="s">
        <v>121</v>
      </c>
      <c r="BK490" s="208">
        <f>SUM(BK491:BK494)</f>
        <v>0</v>
      </c>
    </row>
    <row r="491" s="2" customFormat="1" ht="16.5" customHeight="1">
      <c r="A491" s="38"/>
      <c r="B491" s="39"/>
      <c r="C491" s="211" t="s">
        <v>647</v>
      </c>
      <c r="D491" s="211" t="s">
        <v>124</v>
      </c>
      <c r="E491" s="212" t="s">
        <v>648</v>
      </c>
      <c r="F491" s="213" t="s">
        <v>649</v>
      </c>
      <c r="G491" s="214" t="s">
        <v>412</v>
      </c>
      <c r="H491" s="215">
        <v>1</v>
      </c>
      <c r="I491" s="216"/>
      <c r="J491" s="217">
        <f>ROUND(I491*H491,2)</f>
        <v>0</v>
      </c>
      <c r="K491" s="213" t="s">
        <v>1</v>
      </c>
      <c r="L491" s="44"/>
      <c r="M491" s="218" t="s">
        <v>1</v>
      </c>
      <c r="N491" s="219" t="s">
        <v>41</v>
      </c>
      <c r="O491" s="91"/>
      <c r="P491" s="220">
        <f>O491*H491</f>
        <v>0</v>
      </c>
      <c r="Q491" s="220">
        <v>0</v>
      </c>
      <c r="R491" s="220">
        <f>Q491*H491</f>
        <v>0</v>
      </c>
      <c r="S491" s="220">
        <v>0</v>
      </c>
      <c r="T491" s="221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22" t="s">
        <v>650</v>
      </c>
      <c r="AT491" s="222" t="s">
        <v>124</v>
      </c>
      <c r="AU491" s="222" t="s">
        <v>81</v>
      </c>
      <c r="AY491" s="17" t="s">
        <v>121</v>
      </c>
      <c r="BE491" s="223">
        <f>IF(N491="základní",J491,0)</f>
        <v>0</v>
      </c>
      <c r="BF491" s="223">
        <f>IF(N491="snížená",J491,0)</f>
        <v>0</v>
      </c>
      <c r="BG491" s="223">
        <f>IF(N491="zákl. přenesená",J491,0)</f>
        <v>0</v>
      </c>
      <c r="BH491" s="223">
        <f>IF(N491="sníž. přenesená",J491,0)</f>
        <v>0</v>
      </c>
      <c r="BI491" s="223">
        <f>IF(N491="nulová",J491,0)</f>
        <v>0</v>
      </c>
      <c r="BJ491" s="17" t="s">
        <v>81</v>
      </c>
      <c r="BK491" s="223">
        <f>ROUND(I491*H491,2)</f>
        <v>0</v>
      </c>
      <c r="BL491" s="17" t="s">
        <v>650</v>
      </c>
      <c r="BM491" s="222" t="s">
        <v>651</v>
      </c>
    </row>
    <row r="492" s="2" customFormat="1">
      <c r="A492" s="38"/>
      <c r="B492" s="39"/>
      <c r="C492" s="40"/>
      <c r="D492" s="226" t="s">
        <v>217</v>
      </c>
      <c r="E492" s="40"/>
      <c r="F492" s="267" t="s">
        <v>652</v>
      </c>
      <c r="G492" s="40"/>
      <c r="H492" s="40"/>
      <c r="I492" s="268"/>
      <c r="J492" s="40"/>
      <c r="K492" s="40"/>
      <c r="L492" s="44"/>
      <c r="M492" s="269"/>
      <c r="N492" s="270"/>
      <c r="O492" s="91"/>
      <c r="P492" s="91"/>
      <c r="Q492" s="91"/>
      <c r="R492" s="91"/>
      <c r="S492" s="91"/>
      <c r="T492" s="92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T492" s="17" t="s">
        <v>217</v>
      </c>
      <c r="AU492" s="17" t="s">
        <v>81</v>
      </c>
    </row>
    <row r="493" s="2" customFormat="1" ht="16.5" customHeight="1">
      <c r="A493" s="38"/>
      <c r="B493" s="39"/>
      <c r="C493" s="211" t="s">
        <v>653</v>
      </c>
      <c r="D493" s="211" t="s">
        <v>124</v>
      </c>
      <c r="E493" s="212" t="s">
        <v>654</v>
      </c>
      <c r="F493" s="213" t="s">
        <v>655</v>
      </c>
      <c r="G493" s="214" t="s">
        <v>412</v>
      </c>
      <c r="H493" s="215">
        <v>1</v>
      </c>
      <c r="I493" s="216"/>
      <c r="J493" s="217">
        <f>ROUND(I493*H493,2)</f>
        <v>0</v>
      </c>
      <c r="K493" s="213" t="s">
        <v>1</v>
      </c>
      <c r="L493" s="44"/>
      <c r="M493" s="218" t="s">
        <v>1</v>
      </c>
      <c r="N493" s="219" t="s">
        <v>41</v>
      </c>
      <c r="O493" s="91"/>
      <c r="P493" s="220">
        <f>O493*H493</f>
        <v>0</v>
      </c>
      <c r="Q493" s="220">
        <v>0</v>
      </c>
      <c r="R493" s="220">
        <f>Q493*H493</f>
        <v>0</v>
      </c>
      <c r="S493" s="220">
        <v>0</v>
      </c>
      <c r="T493" s="221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22" t="s">
        <v>650</v>
      </c>
      <c r="AT493" s="222" t="s">
        <v>124</v>
      </c>
      <c r="AU493" s="222" t="s">
        <v>81</v>
      </c>
      <c r="AY493" s="17" t="s">
        <v>121</v>
      </c>
      <c r="BE493" s="223">
        <f>IF(N493="základní",J493,0)</f>
        <v>0</v>
      </c>
      <c r="BF493" s="223">
        <f>IF(N493="snížená",J493,0)</f>
        <v>0</v>
      </c>
      <c r="BG493" s="223">
        <f>IF(N493="zákl. přenesená",J493,0)</f>
        <v>0</v>
      </c>
      <c r="BH493" s="223">
        <f>IF(N493="sníž. přenesená",J493,0)</f>
        <v>0</v>
      </c>
      <c r="BI493" s="223">
        <f>IF(N493="nulová",J493,0)</f>
        <v>0</v>
      </c>
      <c r="BJ493" s="17" t="s">
        <v>81</v>
      </c>
      <c r="BK493" s="223">
        <f>ROUND(I493*H493,2)</f>
        <v>0</v>
      </c>
      <c r="BL493" s="17" t="s">
        <v>650</v>
      </c>
      <c r="BM493" s="222" t="s">
        <v>656</v>
      </c>
    </row>
    <row r="494" s="2" customFormat="1">
      <c r="A494" s="38"/>
      <c r="B494" s="39"/>
      <c r="C494" s="40"/>
      <c r="D494" s="226" t="s">
        <v>217</v>
      </c>
      <c r="E494" s="40"/>
      <c r="F494" s="267" t="s">
        <v>657</v>
      </c>
      <c r="G494" s="40"/>
      <c r="H494" s="40"/>
      <c r="I494" s="268"/>
      <c r="J494" s="40"/>
      <c r="K494" s="40"/>
      <c r="L494" s="44"/>
      <c r="M494" s="269"/>
      <c r="N494" s="270"/>
      <c r="O494" s="91"/>
      <c r="P494" s="91"/>
      <c r="Q494" s="91"/>
      <c r="R494" s="91"/>
      <c r="S494" s="91"/>
      <c r="T494" s="92"/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T494" s="17" t="s">
        <v>217</v>
      </c>
      <c r="AU494" s="17" t="s">
        <v>81</v>
      </c>
    </row>
    <row r="495" s="12" customFormat="1" ht="25.92" customHeight="1">
      <c r="A495" s="12"/>
      <c r="B495" s="195"/>
      <c r="C495" s="196"/>
      <c r="D495" s="197" t="s">
        <v>75</v>
      </c>
      <c r="E495" s="198" t="s">
        <v>76</v>
      </c>
      <c r="F495" s="198" t="s">
        <v>658</v>
      </c>
      <c r="G495" s="196"/>
      <c r="H495" s="196"/>
      <c r="I495" s="199"/>
      <c r="J495" s="200">
        <f>BK495</f>
        <v>0</v>
      </c>
      <c r="K495" s="196"/>
      <c r="L495" s="201"/>
      <c r="M495" s="202"/>
      <c r="N495" s="203"/>
      <c r="O495" s="203"/>
      <c r="P495" s="204">
        <f>SUM(P496:P504)</f>
        <v>0</v>
      </c>
      <c r="Q495" s="203"/>
      <c r="R495" s="204">
        <f>SUM(R496:R504)</f>
        <v>0</v>
      </c>
      <c r="S495" s="203"/>
      <c r="T495" s="205">
        <f>SUM(T496:T504)</f>
        <v>0</v>
      </c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R495" s="206" t="s">
        <v>147</v>
      </c>
      <c r="AT495" s="207" t="s">
        <v>75</v>
      </c>
      <c r="AU495" s="207" t="s">
        <v>76</v>
      </c>
      <c r="AY495" s="206" t="s">
        <v>121</v>
      </c>
      <c r="BK495" s="208">
        <f>SUM(BK496:BK504)</f>
        <v>0</v>
      </c>
    </row>
    <row r="496" s="2" customFormat="1" ht="24.15" customHeight="1">
      <c r="A496" s="38"/>
      <c r="B496" s="39"/>
      <c r="C496" s="211" t="s">
        <v>659</v>
      </c>
      <c r="D496" s="211" t="s">
        <v>124</v>
      </c>
      <c r="E496" s="212" t="s">
        <v>660</v>
      </c>
      <c r="F496" s="213" t="s">
        <v>661</v>
      </c>
      <c r="G496" s="214" t="s">
        <v>412</v>
      </c>
      <c r="H496" s="215">
        <v>1</v>
      </c>
      <c r="I496" s="216"/>
      <c r="J496" s="217">
        <f>ROUND(I496*H496,2)</f>
        <v>0</v>
      </c>
      <c r="K496" s="213" t="s">
        <v>1</v>
      </c>
      <c r="L496" s="44"/>
      <c r="M496" s="218" t="s">
        <v>1</v>
      </c>
      <c r="N496" s="219" t="s">
        <v>41</v>
      </c>
      <c r="O496" s="91"/>
      <c r="P496" s="220">
        <f>O496*H496</f>
        <v>0</v>
      </c>
      <c r="Q496" s="220">
        <v>0</v>
      </c>
      <c r="R496" s="220">
        <f>Q496*H496</f>
        <v>0</v>
      </c>
      <c r="S496" s="220">
        <v>0</v>
      </c>
      <c r="T496" s="221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22" t="s">
        <v>650</v>
      </c>
      <c r="AT496" s="222" t="s">
        <v>124</v>
      </c>
      <c r="AU496" s="222" t="s">
        <v>81</v>
      </c>
      <c r="AY496" s="17" t="s">
        <v>121</v>
      </c>
      <c r="BE496" s="223">
        <f>IF(N496="základní",J496,0)</f>
        <v>0</v>
      </c>
      <c r="BF496" s="223">
        <f>IF(N496="snížená",J496,0)</f>
        <v>0</v>
      </c>
      <c r="BG496" s="223">
        <f>IF(N496="zákl. přenesená",J496,0)</f>
        <v>0</v>
      </c>
      <c r="BH496" s="223">
        <f>IF(N496="sníž. přenesená",J496,0)</f>
        <v>0</v>
      </c>
      <c r="BI496" s="223">
        <f>IF(N496="nulová",J496,0)</f>
        <v>0</v>
      </c>
      <c r="BJ496" s="17" t="s">
        <v>81</v>
      </c>
      <c r="BK496" s="223">
        <f>ROUND(I496*H496,2)</f>
        <v>0</v>
      </c>
      <c r="BL496" s="17" t="s">
        <v>650</v>
      </c>
      <c r="BM496" s="222" t="s">
        <v>662</v>
      </c>
    </row>
    <row r="497" s="2" customFormat="1">
      <c r="A497" s="38"/>
      <c r="B497" s="39"/>
      <c r="C497" s="40"/>
      <c r="D497" s="226" t="s">
        <v>217</v>
      </c>
      <c r="E497" s="40"/>
      <c r="F497" s="267" t="s">
        <v>663</v>
      </c>
      <c r="G497" s="40"/>
      <c r="H497" s="40"/>
      <c r="I497" s="268"/>
      <c r="J497" s="40"/>
      <c r="K497" s="40"/>
      <c r="L497" s="44"/>
      <c r="M497" s="269"/>
      <c r="N497" s="270"/>
      <c r="O497" s="91"/>
      <c r="P497" s="91"/>
      <c r="Q497" s="91"/>
      <c r="R497" s="91"/>
      <c r="S497" s="91"/>
      <c r="T497" s="92"/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T497" s="17" t="s">
        <v>217</v>
      </c>
      <c r="AU497" s="17" t="s">
        <v>81</v>
      </c>
    </row>
    <row r="498" s="2" customFormat="1" ht="16.5" customHeight="1">
      <c r="A498" s="38"/>
      <c r="B498" s="39"/>
      <c r="C498" s="211" t="s">
        <v>664</v>
      </c>
      <c r="D498" s="211" t="s">
        <v>124</v>
      </c>
      <c r="E498" s="212" t="s">
        <v>665</v>
      </c>
      <c r="F498" s="213" t="s">
        <v>666</v>
      </c>
      <c r="G498" s="214" t="s">
        <v>412</v>
      </c>
      <c r="H498" s="215">
        <v>1</v>
      </c>
      <c r="I498" s="216"/>
      <c r="J498" s="217">
        <f>ROUND(I498*H498,2)</f>
        <v>0</v>
      </c>
      <c r="K498" s="213" t="s">
        <v>1</v>
      </c>
      <c r="L498" s="44"/>
      <c r="M498" s="218" t="s">
        <v>1</v>
      </c>
      <c r="N498" s="219" t="s">
        <v>41</v>
      </c>
      <c r="O498" s="91"/>
      <c r="P498" s="220">
        <f>O498*H498</f>
        <v>0</v>
      </c>
      <c r="Q498" s="220">
        <v>0</v>
      </c>
      <c r="R498" s="220">
        <f>Q498*H498</f>
        <v>0</v>
      </c>
      <c r="S498" s="220">
        <v>0</v>
      </c>
      <c r="T498" s="221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22" t="s">
        <v>650</v>
      </c>
      <c r="AT498" s="222" t="s">
        <v>124</v>
      </c>
      <c r="AU498" s="222" t="s">
        <v>81</v>
      </c>
      <c r="AY498" s="17" t="s">
        <v>121</v>
      </c>
      <c r="BE498" s="223">
        <f>IF(N498="základní",J498,0)</f>
        <v>0</v>
      </c>
      <c r="BF498" s="223">
        <f>IF(N498="snížená",J498,0)</f>
        <v>0</v>
      </c>
      <c r="BG498" s="223">
        <f>IF(N498="zákl. přenesená",J498,0)</f>
        <v>0</v>
      </c>
      <c r="BH498" s="223">
        <f>IF(N498="sníž. přenesená",J498,0)</f>
        <v>0</v>
      </c>
      <c r="BI498" s="223">
        <f>IF(N498="nulová",J498,0)</f>
        <v>0</v>
      </c>
      <c r="BJ498" s="17" t="s">
        <v>81</v>
      </c>
      <c r="BK498" s="223">
        <f>ROUND(I498*H498,2)</f>
        <v>0</v>
      </c>
      <c r="BL498" s="17" t="s">
        <v>650</v>
      </c>
      <c r="BM498" s="222" t="s">
        <v>667</v>
      </c>
    </row>
    <row r="499" s="2" customFormat="1">
      <c r="A499" s="38"/>
      <c r="B499" s="39"/>
      <c r="C499" s="40"/>
      <c r="D499" s="226" t="s">
        <v>217</v>
      </c>
      <c r="E499" s="40"/>
      <c r="F499" s="267" t="s">
        <v>668</v>
      </c>
      <c r="G499" s="40"/>
      <c r="H499" s="40"/>
      <c r="I499" s="268"/>
      <c r="J499" s="40"/>
      <c r="K499" s="40"/>
      <c r="L499" s="44"/>
      <c r="M499" s="269"/>
      <c r="N499" s="270"/>
      <c r="O499" s="91"/>
      <c r="P499" s="91"/>
      <c r="Q499" s="91"/>
      <c r="R499" s="91"/>
      <c r="S499" s="91"/>
      <c r="T499" s="92"/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T499" s="17" t="s">
        <v>217</v>
      </c>
      <c r="AU499" s="17" t="s">
        <v>81</v>
      </c>
    </row>
    <row r="500" s="2" customFormat="1" ht="24.15" customHeight="1">
      <c r="A500" s="38"/>
      <c r="B500" s="39"/>
      <c r="C500" s="211" t="s">
        <v>669</v>
      </c>
      <c r="D500" s="211" t="s">
        <v>124</v>
      </c>
      <c r="E500" s="212" t="s">
        <v>670</v>
      </c>
      <c r="F500" s="213" t="s">
        <v>671</v>
      </c>
      <c r="G500" s="214" t="s">
        <v>412</v>
      </c>
      <c r="H500" s="215">
        <v>1</v>
      </c>
      <c r="I500" s="216"/>
      <c r="J500" s="217">
        <f>ROUND(I500*H500,2)</f>
        <v>0</v>
      </c>
      <c r="K500" s="213" t="s">
        <v>1</v>
      </c>
      <c r="L500" s="44"/>
      <c r="M500" s="218" t="s">
        <v>1</v>
      </c>
      <c r="N500" s="219" t="s">
        <v>41</v>
      </c>
      <c r="O500" s="91"/>
      <c r="P500" s="220">
        <f>O500*H500</f>
        <v>0</v>
      </c>
      <c r="Q500" s="220">
        <v>0</v>
      </c>
      <c r="R500" s="220">
        <f>Q500*H500</f>
        <v>0</v>
      </c>
      <c r="S500" s="220">
        <v>0</v>
      </c>
      <c r="T500" s="221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22" t="s">
        <v>650</v>
      </c>
      <c r="AT500" s="222" t="s">
        <v>124</v>
      </c>
      <c r="AU500" s="222" t="s">
        <v>81</v>
      </c>
      <c r="AY500" s="17" t="s">
        <v>121</v>
      </c>
      <c r="BE500" s="223">
        <f>IF(N500="základní",J500,0)</f>
        <v>0</v>
      </c>
      <c r="BF500" s="223">
        <f>IF(N500="snížená",J500,0)</f>
        <v>0</v>
      </c>
      <c r="BG500" s="223">
        <f>IF(N500="zákl. přenesená",J500,0)</f>
        <v>0</v>
      </c>
      <c r="BH500" s="223">
        <f>IF(N500="sníž. přenesená",J500,0)</f>
        <v>0</v>
      </c>
      <c r="BI500" s="223">
        <f>IF(N500="nulová",J500,0)</f>
        <v>0</v>
      </c>
      <c r="BJ500" s="17" t="s">
        <v>81</v>
      </c>
      <c r="BK500" s="223">
        <f>ROUND(I500*H500,2)</f>
        <v>0</v>
      </c>
      <c r="BL500" s="17" t="s">
        <v>650</v>
      </c>
      <c r="BM500" s="222" t="s">
        <v>672</v>
      </c>
    </row>
    <row r="501" s="2" customFormat="1" ht="16.5" customHeight="1">
      <c r="A501" s="38"/>
      <c r="B501" s="39"/>
      <c r="C501" s="211" t="s">
        <v>673</v>
      </c>
      <c r="D501" s="211" t="s">
        <v>124</v>
      </c>
      <c r="E501" s="212" t="s">
        <v>674</v>
      </c>
      <c r="F501" s="213" t="s">
        <v>675</v>
      </c>
      <c r="G501" s="214" t="s">
        <v>412</v>
      </c>
      <c r="H501" s="215">
        <v>1</v>
      </c>
      <c r="I501" s="216"/>
      <c r="J501" s="217">
        <f>ROUND(I501*H501,2)</f>
        <v>0</v>
      </c>
      <c r="K501" s="213" t="s">
        <v>1</v>
      </c>
      <c r="L501" s="44"/>
      <c r="M501" s="218" t="s">
        <v>1</v>
      </c>
      <c r="N501" s="219" t="s">
        <v>41</v>
      </c>
      <c r="O501" s="91"/>
      <c r="P501" s="220">
        <f>O501*H501</f>
        <v>0</v>
      </c>
      <c r="Q501" s="220">
        <v>0</v>
      </c>
      <c r="R501" s="220">
        <f>Q501*H501</f>
        <v>0</v>
      </c>
      <c r="S501" s="220">
        <v>0</v>
      </c>
      <c r="T501" s="221">
        <f>S501*H501</f>
        <v>0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222" t="s">
        <v>650</v>
      </c>
      <c r="AT501" s="222" t="s">
        <v>124</v>
      </c>
      <c r="AU501" s="222" t="s">
        <v>81</v>
      </c>
      <c r="AY501" s="17" t="s">
        <v>121</v>
      </c>
      <c r="BE501" s="223">
        <f>IF(N501="základní",J501,0)</f>
        <v>0</v>
      </c>
      <c r="BF501" s="223">
        <f>IF(N501="snížená",J501,0)</f>
        <v>0</v>
      </c>
      <c r="BG501" s="223">
        <f>IF(N501="zákl. přenesená",J501,0)</f>
        <v>0</v>
      </c>
      <c r="BH501" s="223">
        <f>IF(N501="sníž. přenesená",J501,0)</f>
        <v>0</v>
      </c>
      <c r="BI501" s="223">
        <f>IF(N501="nulová",J501,0)</f>
        <v>0</v>
      </c>
      <c r="BJ501" s="17" t="s">
        <v>81</v>
      </c>
      <c r="BK501" s="223">
        <f>ROUND(I501*H501,2)</f>
        <v>0</v>
      </c>
      <c r="BL501" s="17" t="s">
        <v>650</v>
      </c>
      <c r="BM501" s="222" t="s">
        <v>676</v>
      </c>
    </row>
    <row r="502" s="2" customFormat="1">
      <c r="A502" s="38"/>
      <c r="B502" s="39"/>
      <c r="C502" s="40"/>
      <c r="D502" s="226" t="s">
        <v>217</v>
      </c>
      <c r="E502" s="40"/>
      <c r="F502" s="267" t="s">
        <v>677</v>
      </c>
      <c r="G502" s="40"/>
      <c r="H502" s="40"/>
      <c r="I502" s="268"/>
      <c r="J502" s="40"/>
      <c r="K502" s="40"/>
      <c r="L502" s="44"/>
      <c r="M502" s="269"/>
      <c r="N502" s="270"/>
      <c r="O502" s="91"/>
      <c r="P502" s="91"/>
      <c r="Q502" s="91"/>
      <c r="R502" s="91"/>
      <c r="S502" s="91"/>
      <c r="T502" s="92"/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T502" s="17" t="s">
        <v>217</v>
      </c>
      <c r="AU502" s="17" t="s">
        <v>81</v>
      </c>
    </row>
    <row r="503" s="2" customFormat="1" ht="16.5" customHeight="1">
      <c r="A503" s="38"/>
      <c r="B503" s="39"/>
      <c r="C503" s="211" t="s">
        <v>590</v>
      </c>
      <c r="D503" s="211" t="s">
        <v>124</v>
      </c>
      <c r="E503" s="212" t="s">
        <v>678</v>
      </c>
      <c r="F503" s="213" t="s">
        <v>679</v>
      </c>
      <c r="G503" s="214" t="s">
        <v>412</v>
      </c>
      <c r="H503" s="215">
        <v>1</v>
      </c>
      <c r="I503" s="216"/>
      <c r="J503" s="217">
        <f>ROUND(I503*H503,2)</f>
        <v>0</v>
      </c>
      <c r="K503" s="213" t="s">
        <v>1</v>
      </c>
      <c r="L503" s="44"/>
      <c r="M503" s="218" t="s">
        <v>1</v>
      </c>
      <c r="N503" s="219" t="s">
        <v>41</v>
      </c>
      <c r="O503" s="91"/>
      <c r="P503" s="220">
        <f>O503*H503</f>
        <v>0</v>
      </c>
      <c r="Q503" s="220">
        <v>0</v>
      </c>
      <c r="R503" s="220">
        <f>Q503*H503</f>
        <v>0</v>
      </c>
      <c r="S503" s="220">
        <v>0</v>
      </c>
      <c r="T503" s="221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22" t="s">
        <v>650</v>
      </c>
      <c r="AT503" s="222" t="s">
        <v>124</v>
      </c>
      <c r="AU503" s="222" t="s">
        <v>81</v>
      </c>
      <c r="AY503" s="17" t="s">
        <v>121</v>
      </c>
      <c r="BE503" s="223">
        <f>IF(N503="základní",J503,0)</f>
        <v>0</v>
      </c>
      <c r="BF503" s="223">
        <f>IF(N503="snížená",J503,0)</f>
        <v>0</v>
      </c>
      <c r="BG503" s="223">
        <f>IF(N503="zákl. přenesená",J503,0)</f>
        <v>0</v>
      </c>
      <c r="BH503" s="223">
        <f>IF(N503="sníž. přenesená",J503,0)</f>
        <v>0</v>
      </c>
      <c r="BI503" s="223">
        <f>IF(N503="nulová",J503,0)</f>
        <v>0</v>
      </c>
      <c r="BJ503" s="17" t="s">
        <v>81</v>
      </c>
      <c r="BK503" s="223">
        <f>ROUND(I503*H503,2)</f>
        <v>0</v>
      </c>
      <c r="BL503" s="17" t="s">
        <v>650</v>
      </c>
      <c r="BM503" s="222" t="s">
        <v>680</v>
      </c>
    </row>
    <row r="504" s="2" customFormat="1">
      <c r="A504" s="38"/>
      <c r="B504" s="39"/>
      <c r="C504" s="40"/>
      <c r="D504" s="226" t="s">
        <v>217</v>
      </c>
      <c r="E504" s="40"/>
      <c r="F504" s="267" t="s">
        <v>681</v>
      </c>
      <c r="G504" s="40"/>
      <c r="H504" s="40"/>
      <c r="I504" s="268"/>
      <c r="J504" s="40"/>
      <c r="K504" s="40"/>
      <c r="L504" s="44"/>
      <c r="M504" s="271"/>
      <c r="N504" s="272"/>
      <c r="O504" s="273"/>
      <c r="P504" s="273"/>
      <c r="Q504" s="273"/>
      <c r="R504" s="273"/>
      <c r="S504" s="273"/>
      <c r="T504" s="274"/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T504" s="17" t="s">
        <v>217</v>
      </c>
      <c r="AU504" s="17" t="s">
        <v>81</v>
      </c>
    </row>
    <row r="505" s="2" customFormat="1" ht="6.96" customHeight="1">
      <c r="A505" s="38"/>
      <c r="B505" s="66"/>
      <c r="C505" s="67"/>
      <c r="D505" s="67"/>
      <c r="E505" s="67"/>
      <c r="F505" s="67"/>
      <c r="G505" s="67"/>
      <c r="H505" s="67"/>
      <c r="I505" s="67"/>
      <c r="J505" s="67"/>
      <c r="K505" s="67"/>
      <c r="L505" s="44"/>
      <c r="M505" s="38"/>
      <c r="O505" s="38"/>
      <c r="P505" s="38"/>
      <c r="Q505" s="38"/>
      <c r="R505" s="38"/>
      <c r="S505" s="38"/>
      <c r="T505" s="38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</row>
  </sheetData>
  <sheetProtection sheet="1" autoFilter="0" formatColumns="0" formatRows="0" objects="1" scenarios="1" spinCount="100000" saltValue="sLFeEHh+OZzuujOQhGuaJjVefQkFd/6h2z8YvHg5+mV5hd2aJLODljYufsbpEw+Y3AHZBu78390j4sUP49ZZZA==" hashValue="ZiJt2LQZdtkix8OBdUpc7hTUBaVQ9eQpTYNc592QI2RHA1RhkHI2QEzhnpLLOfLoslXif47C72gyrdNngp93uw==" algorithmName="SHA-512" password="CC35"/>
  <autoFilter ref="C127:K504"/>
  <mergeCells count="6">
    <mergeCell ref="E7:H7"/>
    <mergeCell ref="E16:H16"/>
    <mergeCell ref="E25:H25"/>
    <mergeCell ref="E85:H85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DESKTOP-RBAEJ1B\Uživatel</dc:creator>
  <cp:lastModifiedBy>DESKTOP-RBAEJ1B\Uživatel</cp:lastModifiedBy>
  <dcterms:created xsi:type="dcterms:W3CDTF">2023-10-31T22:38:40Z</dcterms:created>
  <dcterms:modified xsi:type="dcterms:W3CDTF">2023-10-31T22:38:46Z</dcterms:modified>
</cp:coreProperties>
</file>